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285" windowHeight="9570"/>
  </bookViews>
  <sheets>
    <sheet name="Title" sheetId="32" r:id="rId1"/>
    <sheet name="major airport LTO count" sheetId="120" r:id="rId2"/>
    <sheet name="Newark (EWR) EDMS Input" sheetId="119" r:id="rId3"/>
    <sheet name="Teterboro (TEB) EDMS INPUT" sheetId="116" r:id="rId4"/>
    <sheet name="Atlantic City (ACY) EDMS INPUT" sheetId="115" r:id="rId5"/>
    <sheet name="Essex County (CDW) EDMS Input" sheetId="117" r:id="rId6"/>
    <sheet name="Monmouth Exec (BLM) EDMS input" sheetId="11" r:id="rId7"/>
    <sheet name="Millville (MIV) EDMS INPUT" sheetId="12" r:id="rId8"/>
    <sheet name="Morristown (MMU) EDMS INPUT" sheetId="13" r:id="rId9"/>
    <sheet name="Trenton (TNN) EDMS INPUT" sheetId="114" r:id="rId10"/>
    <sheet name="Mcguire (WRI) EDMS INPUT" sheetId="111" r:id="rId11"/>
    <sheet name="Lakehurst (NEL) EDMS INPUT" sheetId="41" r:id="rId12"/>
    <sheet name="FAA 5010 Airport AirTaxi Input " sheetId="21" r:id="rId13"/>
    <sheet name="FAA Airport 5010 Mil Input" sheetId="22" r:id="rId14"/>
    <sheet name="FAA 5010 Airport GenAvia Input" sheetId="20" r:id="rId15"/>
    <sheet name="NJDOT Heliport Input" sheetId="3" r:id="rId16"/>
    <sheet name="NJDOT PrivUse Input" sheetId="5" r:id="rId17"/>
    <sheet name="FAA 5010 Airports" sheetId="46" r:id="rId18"/>
    <sheet name="TAF Airports" sheetId="45" r:id="rId19"/>
    <sheet name="APADS" sheetId="39" r:id="rId20"/>
    <sheet name="Sheet3" sheetId="122" r:id="rId21"/>
  </sheets>
  <calcPr calcId="145621"/>
</workbook>
</file>

<file path=xl/calcChain.xml><?xml version="1.0" encoding="utf-8"?>
<calcChain xmlns="http://schemas.openxmlformats.org/spreadsheetml/2006/main">
  <c r="H50" i="120" l="1"/>
  <c r="S25" i="41"/>
  <c r="U27" i="111"/>
  <c r="E64" i="120" l="1"/>
  <c r="V17" i="111" l="1"/>
  <c r="T27" i="111"/>
  <c r="T17" i="111"/>
  <c r="U17" i="111"/>
  <c r="U5" i="111"/>
  <c r="U6" i="111"/>
  <c r="U11" i="111"/>
  <c r="U12" i="111"/>
  <c r="R25" i="41" l="1"/>
  <c r="T24" i="41"/>
  <c r="T13" i="41"/>
  <c r="T11" i="41"/>
  <c r="T17" i="41"/>
  <c r="AA112" i="114" l="1"/>
  <c r="AA101" i="114"/>
  <c r="AA45" i="114"/>
  <c r="AA40" i="114"/>
  <c r="AA36" i="114"/>
  <c r="V20" i="13"/>
  <c r="V19" i="13"/>
  <c r="V9" i="13"/>
  <c r="V7" i="13"/>
  <c r="V6" i="13"/>
  <c r="AA18" i="11"/>
  <c r="AA17" i="11"/>
  <c r="AA9" i="11"/>
  <c r="S47" i="117"/>
  <c r="S31" i="117"/>
  <c r="S30" i="117"/>
  <c r="S28" i="117"/>
  <c r="S23" i="115"/>
  <c r="S49" i="115"/>
  <c r="S94" i="115"/>
  <c r="S102" i="115"/>
  <c r="S115" i="115"/>
  <c r="S103" i="116"/>
  <c r="S102" i="116"/>
  <c r="S79" i="116"/>
  <c r="S23" i="116"/>
  <c r="S17" i="116"/>
  <c r="R165" i="119"/>
  <c r="R108" i="119"/>
  <c r="R100" i="119"/>
  <c r="R74" i="119"/>
  <c r="R63" i="119"/>
  <c r="Q165" i="119" l="1"/>
  <c r="Q164" i="119"/>
  <c r="Q163" i="119"/>
  <c r="Q162" i="119"/>
  <c r="Q161" i="119"/>
  <c r="Q160" i="119"/>
  <c r="Q159" i="119"/>
  <c r="Q158" i="119"/>
  <c r="Q157" i="119"/>
  <c r="Q156" i="119"/>
  <c r="Q155" i="119"/>
  <c r="Q154" i="119"/>
  <c r="Q153" i="119"/>
  <c r="Q152" i="119"/>
  <c r="Q151" i="119"/>
  <c r="Q150" i="119"/>
  <c r="Q149" i="119"/>
  <c r="Q148" i="119"/>
  <c r="Q147" i="119"/>
  <c r="Q146" i="119"/>
  <c r="Q145" i="119"/>
  <c r="Q144" i="119"/>
  <c r="Q143" i="119"/>
  <c r="Q142" i="119"/>
  <c r="Q141" i="119"/>
  <c r="Q140" i="119"/>
  <c r="Q139" i="119"/>
  <c r="Q138" i="119"/>
  <c r="Q137" i="119"/>
  <c r="Q136" i="119"/>
  <c r="Q135" i="119"/>
  <c r="Q134" i="119"/>
  <c r="Q133" i="119"/>
  <c r="Q132" i="119"/>
  <c r="Q131" i="119"/>
  <c r="Q130" i="119"/>
  <c r="Q129" i="119"/>
  <c r="Q128" i="119"/>
  <c r="Q127" i="119"/>
  <c r="Q126" i="119"/>
  <c r="Q125" i="119"/>
  <c r="Q124" i="119"/>
  <c r="Q123" i="119"/>
  <c r="Q122" i="119"/>
  <c r="Q121" i="119"/>
  <c r="Q120" i="119"/>
  <c r="Q119" i="119"/>
  <c r="Q118" i="119"/>
  <c r="Q117" i="119"/>
  <c r="Q116" i="119"/>
  <c r="Q115" i="119"/>
  <c r="Q114" i="119"/>
  <c r="Q113" i="119"/>
  <c r="Q112" i="119"/>
  <c r="Q111" i="119"/>
  <c r="Q110" i="119"/>
  <c r="Q109" i="119"/>
  <c r="Q108" i="119"/>
  <c r="Q107" i="119"/>
  <c r="Q106" i="119"/>
  <c r="Q105" i="119"/>
  <c r="Q104" i="119"/>
  <c r="Q103" i="119"/>
  <c r="Q102" i="119"/>
  <c r="Q101" i="119"/>
  <c r="Q100" i="119"/>
  <c r="Q99" i="119"/>
  <c r="Q98" i="119"/>
  <c r="Q97" i="119"/>
  <c r="Q96" i="119"/>
  <c r="Q95" i="119"/>
  <c r="Q94" i="119"/>
  <c r="Q93" i="119"/>
  <c r="Q92" i="119"/>
  <c r="Q91" i="119"/>
  <c r="Q90" i="119"/>
  <c r="Q89" i="119"/>
  <c r="Q88" i="119"/>
  <c r="Q87" i="119"/>
  <c r="Q86" i="119"/>
  <c r="Q85" i="119"/>
  <c r="Q84" i="119"/>
  <c r="Q83" i="119"/>
  <c r="Q82" i="119"/>
  <c r="Q81" i="119"/>
  <c r="Q80" i="119"/>
  <c r="Q79" i="119"/>
  <c r="Q78" i="119"/>
  <c r="Q77" i="119"/>
  <c r="Q76" i="119"/>
  <c r="Q75" i="119"/>
  <c r="Q74" i="119"/>
  <c r="Q73" i="119"/>
  <c r="Q72" i="119"/>
  <c r="Q71" i="119"/>
  <c r="Q70" i="119"/>
  <c r="Q69" i="119"/>
  <c r="Q68" i="119"/>
  <c r="Q67" i="119"/>
  <c r="Q66" i="119"/>
  <c r="Q65" i="119"/>
  <c r="Q64" i="119"/>
  <c r="Q63" i="119"/>
  <c r="Q62" i="119"/>
  <c r="Q61" i="119"/>
  <c r="Q60" i="119"/>
  <c r="Q59" i="119"/>
  <c r="Q58" i="119"/>
  <c r="Q57" i="119"/>
  <c r="Q56" i="119"/>
  <c r="Q55" i="119"/>
  <c r="Q54" i="119"/>
  <c r="Q53" i="119"/>
  <c r="Q52" i="119"/>
  <c r="Q51" i="119"/>
  <c r="Q50" i="119"/>
  <c r="Q49" i="119"/>
  <c r="Q48" i="119"/>
  <c r="Q47" i="119"/>
  <c r="Q46" i="119"/>
  <c r="Q45" i="119"/>
  <c r="Q44" i="119"/>
  <c r="Q43" i="119"/>
  <c r="Q42" i="119"/>
  <c r="Q41" i="119"/>
  <c r="Q40" i="119"/>
  <c r="Q39" i="119"/>
  <c r="Q38" i="119"/>
  <c r="Q37" i="119"/>
  <c r="Q36" i="119"/>
  <c r="Q35" i="119"/>
  <c r="Q34" i="119"/>
  <c r="Q33" i="119"/>
  <c r="Q32" i="119"/>
  <c r="Q31" i="119"/>
  <c r="Q30" i="119"/>
  <c r="Q29" i="119"/>
  <c r="Q28" i="119"/>
  <c r="Q27" i="119"/>
  <c r="Q26" i="119"/>
  <c r="Q25" i="119"/>
  <c r="Q24" i="119"/>
  <c r="Q23" i="119"/>
  <c r="Q22" i="119"/>
  <c r="Q21" i="119"/>
  <c r="Q20" i="119"/>
  <c r="Q19" i="119"/>
  <c r="Q18" i="119"/>
  <c r="Q17" i="119"/>
  <c r="Q16" i="119"/>
  <c r="Q15" i="119"/>
  <c r="Q14" i="119"/>
  <c r="Q13" i="119"/>
  <c r="Q12" i="119"/>
  <c r="Q11" i="119"/>
  <c r="Q10" i="119"/>
  <c r="Q9" i="119"/>
  <c r="Q8" i="119"/>
  <c r="Q7" i="119"/>
  <c r="Q6" i="119"/>
  <c r="Q5" i="119"/>
  <c r="S26" i="111" l="1"/>
  <c r="S25" i="111"/>
  <c r="S24" i="111"/>
  <c r="S23" i="111"/>
  <c r="S22" i="111"/>
  <c r="S21" i="111"/>
  <c r="S20" i="111"/>
  <c r="S19" i="111"/>
  <c r="S18" i="111" l="1"/>
  <c r="S27" i="111" s="1"/>
  <c r="T16" i="111"/>
  <c r="T15" i="111"/>
  <c r="T14" i="111"/>
  <c r="T13" i="111"/>
  <c r="T12" i="111"/>
  <c r="T11" i="111"/>
  <c r="T10" i="111"/>
  <c r="T9" i="111"/>
  <c r="T8" i="111"/>
  <c r="T7" i="111"/>
  <c r="T6" i="111"/>
  <c r="T5" i="111"/>
  <c r="S24" i="41"/>
  <c r="R24" i="41"/>
  <c r="S23" i="41"/>
  <c r="S22" i="41"/>
  <c r="S21" i="41"/>
  <c r="S20" i="41"/>
  <c r="S19" i="41"/>
  <c r="R18" i="41"/>
  <c r="R17" i="41"/>
  <c r="R16" i="41"/>
  <c r="R15" i="41"/>
  <c r="R14" i="41"/>
  <c r="R13" i="41"/>
  <c r="R12" i="41"/>
  <c r="R11" i="41"/>
  <c r="R10" i="41"/>
  <c r="R9" i="41"/>
  <c r="R8" i="41"/>
  <c r="R7" i="41"/>
  <c r="R6" i="41"/>
  <c r="R5" i="41"/>
  <c r="Z18" i="11" l="1"/>
  <c r="Z9" i="11"/>
  <c r="Z17" i="11"/>
  <c r="Z16" i="11"/>
  <c r="Z8" i="11"/>
  <c r="Z7" i="11"/>
  <c r="Z6" i="11"/>
  <c r="Z15" i="11"/>
  <c r="Z14" i="11"/>
  <c r="Z13" i="11"/>
  <c r="Z12" i="11"/>
  <c r="Z5" i="11"/>
  <c r="Z11" i="11"/>
  <c r="Z10" i="11"/>
  <c r="U6" i="13"/>
  <c r="U5" i="13"/>
  <c r="U7" i="13"/>
  <c r="U20" i="13"/>
  <c r="U19" i="13"/>
  <c r="U18" i="13"/>
  <c r="U17" i="13"/>
  <c r="U9" i="13"/>
  <c r="U8" i="13"/>
  <c r="U16" i="13"/>
  <c r="U15" i="13"/>
  <c r="U14" i="13"/>
  <c r="U13" i="13"/>
  <c r="U12" i="13"/>
  <c r="U11" i="13"/>
  <c r="U10" i="13"/>
  <c r="R47" i="117" l="1"/>
  <c r="R46" i="117"/>
  <c r="R45" i="117"/>
  <c r="R44" i="117"/>
  <c r="R30" i="117"/>
  <c r="R31" i="117"/>
  <c r="R28" i="117"/>
  <c r="R43" i="117"/>
  <c r="R27" i="117"/>
  <c r="R26" i="117"/>
  <c r="R42" i="117"/>
  <c r="R41" i="117"/>
  <c r="R25" i="117"/>
  <c r="R24" i="117"/>
  <c r="R23" i="117"/>
  <c r="R22" i="117"/>
  <c r="R21" i="117"/>
  <c r="R20" i="117"/>
  <c r="R40" i="117"/>
  <c r="R19" i="117"/>
  <c r="R39" i="117"/>
  <c r="R18" i="117"/>
  <c r="R29" i="117"/>
  <c r="R38" i="117"/>
  <c r="R37" i="117"/>
  <c r="R17" i="117"/>
  <c r="R16" i="117"/>
  <c r="R36" i="117"/>
  <c r="R35" i="117"/>
  <c r="R34" i="117"/>
  <c r="R15" i="117"/>
  <c r="R14" i="117"/>
  <c r="R13" i="117"/>
  <c r="R12" i="117"/>
  <c r="R11" i="117"/>
  <c r="R10" i="117"/>
  <c r="R33" i="117"/>
  <c r="R9" i="117"/>
  <c r="R8" i="117"/>
  <c r="R7" i="117"/>
  <c r="R6" i="117"/>
  <c r="R32" i="117"/>
  <c r="R5" i="117"/>
  <c r="R103" i="116" l="1"/>
  <c r="R102" i="116"/>
  <c r="R101" i="116"/>
  <c r="R100" i="116"/>
  <c r="R99" i="116"/>
  <c r="R98" i="116"/>
  <c r="R97" i="116"/>
  <c r="R96" i="116"/>
  <c r="R95" i="116"/>
  <c r="R94" i="116"/>
  <c r="R93" i="116"/>
  <c r="R92" i="116"/>
  <c r="R91" i="116"/>
  <c r="R90" i="116"/>
  <c r="R89" i="116"/>
  <c r="R88" i="116"/>
  <c r="R87" i="116"/>
  <c r="R86" i="116"/>
  <c r="R85" i="116"/>
  <c r="R84" i="116"/>
  <c r="R83" i="116"/>
  <c r="R82" i="116"/>
  <c r="R81" i="116"/>
  <c r="R80" i="116"/>
  <c r="R79" i="116"/>
  <c r="R78" i="116"/>
  <c r="R77" i="116"/>
  <c r="R76" i="116"/>
  <c r="R75" i="116"/>
  <c r="R74" i="116"/>
  <c r="R73" i="116"/>
  <c r="R72" i="116"/>
  <c r="R71" i="116"/>
  <c r="R70" i="116"/>
  <c r="R69" i="116"/>
  <c r="R68" i="116"/>
  <c r="R67" i="116"/>
  <c r="R66" i="116"/>
  <c r="R65" i="116"/>
  <c r="R64" i="116"/>
  <c r="R63" i="116"/>
  <c r="R62" i="116"/>
  <c r="R61" i="116"/>
  <c r="R60" i="116"/>
  <c r="R59" i="116"/>
  <c r="R58" i="116"/>
  <c r="R57" i="116"/>
  <c r="R56" i="116"/>
  <c r="R55" i="116"/>
  <c r="R54" i="116"/>
  <c r="R53" i="116"/>
  <c r="R52" i="116"/>
  <c r="R51" i="116"/>
  <c r="R50" i="116"/>
  <c r="R49" i="116"/>
  <c r="R48" i="116"/>
  <c r="R47" i="116"/>
  <c r="R46" i="116"/>
  <c r="R45" i="116"/>
  <c r="R44" i="116"/>
  <c r="R43" i="116"/>
  <c r="R42" i="116"/>
  <c r="R41" i="116"/>
  <c r="R40" i="116"/>
  <c r="R39" i="116"/>
  <c r="R38" i="116"/>
  <c r="R37" i="116"/>
  <c r="R36" i="116"/>
  <c r="R35" i="116"/>
  <c r="R34" i="116"/>
  <c r="R33" i="116"/>
  <c r="R32" i="116"/>
  <c r="R31" i="116"/>
  <c r="R30" i="116"/>
  <c r="R29" i="116"/>
  <c r="R28" i="116"/>
  <c r="R27" i="116"/>
  <c r="R26" i="116"/>
  <c r="R25" i="116"/>
  <c r="R24" i="116"/>
  <c r="R23" i="116"/>
  <c r="R22" i="116"/>
  <c r="R21" i="116"/>
  <c r="R20" i="116"/>
  <c r="R19" i="116"/>
  <c r="R18" i="116"/>
  <c r="R17" i="116"/>
  <c r="R16" i="116"/>
  <c r="R15" i="116"/>
  <c r="R14" i="116"/>
  <c r="R13" i="116"/>
  <c r="R12" i="116"/>
  <c r="R11" i="116"/>
  <c r="R10" i="116"/>
  <c r="R9" i="116"/>
  <c r="R8" i="116"/>
  <c r="R7" i="116"/>
  <c r="R6" i="116"/>
  <c r="R5" i="116"/>
  <c r="R115" i="115"/>
  <c r="R114" i="115"/>
  <c r="R113" i="115"/>
  <c r="R112" i="115"/>
  <c r="R111" i="115"/>
  <c r="R110" i="115"/>
  <c r="R109" i="115"/>
  <c r="R108" i="115"/>
  <c r="R107" i="115"/>
  <c r="R106" i="115"/>
  <c r="R105" i="115"/>
  <c r="R104" i="115"/>
  <c r="R103" i="115"/>
  <c r="R102" i="115"/>
  <c r="R101" i="115"/>
  <c r="R100" i="115"/>
  <c r="R99" i="115"/>
  <c r="R98" i="115"/>
  <c r="R97" i="115"/>
  <c r="R96" i="115"/>
  <c r="R95" i="115"/>
  <c r="R49" i="115"/>
  <c r="R48" i="115"/>
  <c r="R47" i="115"/>
  <c r="R46" i="115"/>
  <c r="R45" i="115"/>
  <c r="R44" i="115"/>
  <c r="R43" i="115"/>
  <c r="R42" i="115"/>
  <c r="R41" i="115"/>
  <c r="R40" i="115"/>
  <c r="R39" i="115"/>
  <c r="R38" i="115"/>
  <c r="R37" i="115"/>
  <c r="R36" i="115"/>
  <c r="R35" i="115"/>
  <c r="R34" i="115"/>
  <c r="R33" i="115"/>
  <c r="R32" i="115"/>
  <c r="R31" i="115"/>
  <c r="R30" i="115"/>
  <c r="R29" i="115"/>
  <c r="R28" i="115"/>
  <c r="R27" i="115"/>
  <c r="R26" i="115"/>
  <c r="R25" i="115"/>
  <c r="R24" i="115"/>
  <c r="R94" i="115"/>
  <c r="R93" i="115"/>
  <c r="R92" i="115"/>
  <c r="R91" i="115"/>
  <c r="R90" i="115"/>
  <c r="R89" i="115"/>
  <c r="R88" i="115"/>
  <c r="R87" i="115"/>
  <c r="R86" i="115"/>
  <c r="R85" i="115"/>
  <c r="R84" i="115"/>
  <c r="R83" i="115"/>
  <c r="R82" i="115"/>
  <c r="R81" i="115"/>
  <c r="R80" i="115"/>
  <c r="R79" i="115"/>
  <c r="R78" i="115"/>
  <c r="R77" i="115"/>
  <c r="R76" i="115"/>
  <c r="R75" i="115"/>
  <c r="R74" i="115"/>
  <c r="R73" i="115"/>
  <c r="R72" i="115"/>
  <c r="R71" i="115"/>
  <c r="R70" i="115"/>
  <c r="R69" i="115"/>
  <c r="R68" i="115"/>
  <c r="R67" i="115"/>
  <c r="R66" i="115"/>
  <c r="R65" i="115"/>
  <c r="R64" i="115"/>
  <c r="R63" i="115"/>
  <c r="R62" i="115"/>
  <c r="R61" i="115"/>
  <c r="R60" i="115"/>
  <c r="R59" i="115"/>
  <c r="R58" i="115"/>
  <c r="R57" i="115"/>
  <c r="R56" i="115"/>
  <c r="R55" i="115"/>
  <c r="R54" i="115"/>
  <c r="R53" i="115"/>
  <c r="R52" i="115"/>
  <c r="R51" i="115"/>
  <c r="R50" i="115"/>
  <c r="R23" i="115"/>
  <c r="R22" i="115"/>
  <c r="R21" i="115"/>
  <c r="R20" i="115"/>
  <c r="R19" i="115"/>
  <c r="R18" i="115"/>
  <c r="R17" i="115"/>
  <c r="R16" i="115"/>
  <c r="R15" i="115"/>
  <c r="R14" i="115"/>
  <c r="R13" i="115"/>
  <c r="R12" i="115"/>
  <c r="R11" i="115"/>
  <c r="R10" i="115"/>
  <c r="R9" i="115"/>
  <c r="R8" i="115"/>
  <c r="R7" i="115"/>
  <c r="R6" i="115"/>
  <c r="R5" i="115"/>
  <c r="Z29" i="12"/>
  <c r="Z18" i="12"/>
  <c r="Z28" i="12"/>
  <c r="Z14" i="12"/>
  <c r="Z13" i="12"/>
  <c r="Z12" i="12"/>
  <c r="Z11" i="12"/>
  <c r="Z27" i="12"/>
  <c r="Z26" i="12"/>
  <c r="Z17" i="12"/>
  <c r="Z25" i="12"/>
  <c r="Z24" i="12"/>
  <c r="Z10" i="12"/>
  <c r="Z23" i="12"/>
  <c r="Z22" i="12"/>
  <c r="Z21" i="12"/>
  <c r="Z9" i="12"/>
  <c r="Z8" i="12"/>
  <c r="Z7" i="12"/>
  <c r="Z6" i="12"/>
  <c r="Z5" i="12"/>
  <c r="AA14" i="12" s="1"/>
  <c r="Z16" i="12"/>
  <c r="Z15" i="12"/>
  <c r="AA18" i="12" s="1"/>
  <c r="Z20" i="12"/>
  <c r="Z19" i="12"/>
  <c r="Z30" i="12" l="1"/>
  <c r="AA29" i="12"/>
  <c r="Z36" i="114"/>
  <c r="Z35" i="114"/>
  <c r="Z34" i="114"/>
  <c r="Z33" i="114"/>
  <c r="Z32" i="114"/>
  <c r="Z31" i="114"/>
  <c r="Z30" i="114"/>
  <c r="Z29" i="114"/>
  <c r="Z28" i="114"/>
  <c r="Z27" i="114"/>
  <c r="Z26" i="114"/>
  <c r="Z25" i="114"/>
  <c r="Z24" i="114"/>
  <c r="Z23" i="114"/>
  <c r="Z22" i="114"/>
  <c r="Z21" i="114"/>
  <c r="Z20" i="114"/>
  <c r="Z19" i="114"/>
  <c r="Z18" i="114"/>
  <c r="Z17" i="114"/>
  <c r="Z16" i="114"/>
  <c r="Z15" i="114"/>
  <c r="Z14" i="114"/>
  <c r="Z13" i="114"/>
  <c r="Z12" i="114"/>
  <c r="Z11" i="114"/>
  <c r="Z10" i="114"/>
  <c r="Z9" i="114"/>
  <c r="Z8" i="114"/>
  <c r="Z7" i="114"/>
  <c r="Z6" i="114"/>
  <c r="Z5" i="114"/>
  <c r="Z101" i="114"/>
  <c r="Z100" i="114"/>
  <c r="Z99" i="114"/>
  <c r="Z98" i="114"/>
  <c r="Z97" i="114"/>
  <c r="Z96" i="114"/>
  <c r="Z95" i="114"/>
  <c r="Z94" i="114"/>
  <c r="Z93" i="114"/>
  <c r="Z92" i="114"/>
  <c r="Z91" i="114"/>
  <c r="Z90" i="114"/>
  <c r="Z89" i="114"/>
  <c r="Z88" i="114"/>
  <c r="Z87" i="114"/>
  <c r="Z86" i="114"/>
  <c r="Z85" i="114"/>
  <c r="Z84" i="114"/>
  <c r="Z83" i="114"/>
  <c r="Z82" i="114"/>
  <c r="Z81" i="114"/>
  <c r="Z80" i="114"/>
  <c r="Z79" i="114"/>
  <c r="Z78" i="114"/>
  <c r="Z77" i="114"/>
  <c r="Z76" i="114"/>
  <c r="Z75" i="114"/>
  <c r="Z74" i="114"/>
  <c r="Z73" i="114"/>
  <c r="Z72" i="114"/>
  <c r="Z71" i="114"/>
  <c r="Z70" i="114"/>
  <c r="Z69" i="114"/>
  <c r="Z68" i="114"/>
  <c r="Z67" i="114"/>
  <c r="Z66" i="114"/>
  <c r="Z65" i="114"/>
  <c r="Z64" i="114"/>
  <c r="Z63" i="114"/>
  <c r="Z62" i="114"/>
  <c r="Z61" i="114"/>
  <c r="Z60" i="114"/>
  <c r="Z59" i="114"/>
  <c r="Z58" i="114"/>
  <c r="Z57" i="114"/>
  <c r="Z56" i="114"/>
  <c r="Z55" i="114"/>
  <c r="Z54" i="114"/>
  <c r="Z53" i="114"/>
  <c r="Z52" i="114"/>
  <c r="Z51" i="114"/>
  <c r="Z50" i="114"/>
  <c r="Z49" i="114"/>
  <c r="Z48" i="114"/>
  <c r="Z47" i="114"/>
  <c r="Z46" i="114"/>
  <c r="Z40" i="114"/>
  <c r="Z39" i="114"/>
  <c r="Z38" i="114"/>
  <c r="Z37" i="114"/>
  <c r="Z112" i="114"/>
  <c r="Z111" i="114"/>
  <c r="Z110" i="114"/>
  <c r="Z109" i="114"/>
  <c r="Z108" i="114"/>
  <c r="Z107" i="114"/>
  <c r="Z106" i="114"/>
  <c r="Z105" i="114"/>
  <c r="Z104" i="114"/>
  <c r="Z103" i="114"/>
  <c r="Z102" i="114"/>
  <c r="Z45" i="114"/>
  <c r="Z44" i="114"/>
  <c r="Z43" i="114"/>
  <c r="Z42" i="114"/>
  <c r="Z41" i="114"/>
  <c r="Z113" i="114" l="1"/>
  <c r="F7" i="39" l="1"/>
  <c r="X7" i="22" l="1"/>
  <c r="X6" i="22"/>
  <c r="S9" i="21"/>
  <c r="T9" i="21" s="1"/>
  <c r="X40" i="20"/>
  <c r="AB40" i="20" s="1"/>
  <c r="AG40" i="20" s="1"/>
  <c r="X39" i="20"/>
  <c r="AB39" i="20" s="1"/>
  <c r="AG39" i="20" s="1"/>
  <c r="X38" i="20"/>
  <c r="AB38" i="20" s="1"/>
  <c r="AG38" i="20" s="1"/>
  <c r="X37" i="20"/>
  <c r="AB37" i="20" s="1"/>
  <c r="AG37" i="20" s="1"/>
  <c r="X36" i="20"/>
  <c r="AB36" i="20" s="1"/>
  <c r="AG36" i="20" s="1"/>
  <c r="X35" i="20"/>
  <c r="AB35" i="20" s="1"/>
  <c r="AG35" i="20" s="1"/>
  <c r="AH34" i="20"/>
  <c r="AG34" i="20"/>
  <c r="AD34" i="20"/>
  <c r="X34" i="20"/>
  <c r="Z34" i="20" s="1"/>
  <c r="X33" i="20"/>
  <c r="AC33" i="20" s="1"/>
  <c r="AH33" i="20" s="1"/>
  <c r="X32" i="20"/>
  <c r="AC32" i="20" s="1"/>
  <c r="AH32" i="20" s="1"/>
  <c r="X31" i="20"/>
  <c r="AC31" i="20" s="1"/>
  <c r="AH31" i="20" s="1"/>
  <c r="X30" i="20"/>
  <c r="AC30" i="20" s="1"/>
  <c r="AH30" i="20" s="1"/>
  <c r="X29" i="20"/>
  <c r="Z29" i="20" s="1"/>
  <c r="X28" i="20"/>
  <c r="AB28" i="20" s="1"/>
  <c r="X27" i="20"/>
  <c r="AC27" i="20" s="1"/>
  <c r="AH27" i="20" s="1"/>
  <c r="X26" i="20"/>
  <c r="AC26" i="20" s="1"/>
  <c r="AH26" i="20" s="1"/>
  <c r="X25" i="20"/>
  <c r="AC25" i="20" s="1"/>
  <c r="AH25" i="20" s="1"/>
  <c r="X24" i="20"/>
  <c r="AC24" i="20" s="1"/>
  <c r="AH24" i="20" s="1"/>
  <c r="X23" i="20"/>
  <c r="AC23" i="20" s="1"/>
  <c r="AH23" i="20" s="1"/>
  <c r="X22" i="20"/>
  <c r="AC22" i="20" s="1"/>
  <c r="AH22" i="20" s="1"/>
  <c r="X21" i="20"/>
  <c r="AC21" i="20" s="1"/>
  <c r="AH21" i="20" s="1"/>
  <c r="X20" i="20"/>
  <c r="AC20" i="20" s="1"/>
  <c r="AH20" i="20" s="1"/>
  <c r="X19" i="20"/>
  <c r="AC19" i="20" s="1"/>
  <c r="AH19" i="20" s="1"/>
  <c r="X18" i="20"/>
  <c r="AC18" i="20" s="1"/>
  <c r="AH18" i="20" s="1"/>
  <c r="X17" i="20"/>
  <c r="AC17" i="20" s="1"/>
  <c r="AH17" i="20" s="1"/>
  <c r="X16" i="20"/>
  <c r="AC16" i="20" s="1"/>
  <c r="AH16" i="20" s="1"/>
  <c r="X15" i="20"/>
  <c r="Z15" i="20" s="1"/>
  <c r="X14" i="20"/>
  <c r="AB14" i="20" s="1"/>
  <c r="AG14" i="20" s="1"/>
  <c r="X13" i="20"/>
  <c r="AB13" i="20" s="1"/>
  <c r="AG13" i="20" s="1"/>
  <c r="X12" i="20"/>
  <c r="AB12" i="20" s="1"/>
  <c r="AG12" i="20" s="1"/>
  <c r="X11" i="20"/>
  <c r="AB11" i="20" s="1"/>
  <c r="AG11" i="20" s="1"/>
  <c r="X10" i="20"/>
  <c r="AB10" i="20" s="1"/>
  <c r="AG10" i="20" s="1"/>
  <c r="X9" i="20"/>
  <c r="AB9" i="20" s="1"/>
  <c r="AG9" i="20" s="1"/>
  <c r="X8" i="20"/>
  <c r="AB8" i="20" s="1"/>
  <c r="AG8" i="20" s="1"/>
  <c r="X7" i="20"/>
  <c r="AB7" i="20" s="1"/>
  <c r="AG7" i="20" s="1"/>
  <c r="Y7" i="20" l="1"/>
  <c r="AD7" i="20" s="1"/>
  <c r="AC7" i="20"/>
  <c r="AH7" i="20" s="1"/>
  <c r="Y8" i="20"/>
  <c r="AD8" i="20" s="1"/>
  <c r="AA28" i="20"/>
  <c r="AF28" i="20" s="1"/>
  <c r="AA35" i="20"/>
  <c r="AF35" i="20" s="1"/>
  <c r="AA36" i="20"/>
  <c r="AF36" i="20" s="1"/>
  <c r="AA37" i="20"/>
  <c r="AF37" i="20" s="1"/>
  <c r="AA38" i="20"/>
  <c r="AF38" i="20" s="1"/>
  <c r="AA39" i="20"/>
  <c r="AF39" i="20" s="1"/>
  <c r="AA7" i="20"/>
  <c r="AF7" i="20" s="1"/>
  <c r="Y28" i="20"/>
  <c r="AD28" i="20" s="1"/>
  <c r="AC28" i="20"/>
  <c r="AH28" i="20" s="1"/>
  <c r="Y35" i="20"/>
  <c r="AD35" i="20" s="1"/>
  <c r="AC35" i="20"/>
  <c r="AH35" i="20" s="1"/>
  <c r="Y36" i="20"/>
  <c r="AD36" i="20" s="1"/>
  <c r="AC36" i="20"/>
  <c r="AH36" i="20" s="1"/>
  <c r="Y37" i="20"/>
  <c r="AD37" i="20" s="1"/>
  <c r="AC37" i="20"/>
  <c r="AH37" i="20" s="1"/>
  <c r="Y38" i="20"/>
  <c r="AD38" i="20" s="1"/>
  <c r="AC38" i="20"/>
  <c r="AH38" i="20" s="1"/>
  <c r="Y39" i="20"/>
  <c r="AD39" i="20" s="1"/>
  <c r="AC39" i="20"/>
  <c r="AH39" i="20" s="1"/>
  <c r="Y40" i="20"/>
  <c r="AD40" i="20" s="1"/>
  <c r="AE7" i="20"/>
  <c r="AA8" i="20"/>
  <c r="AC8" i="20"/>
  <c r="AH8" i="20" s="1"/>
  <c r="Y9" i="20"/>
  <c r="AD9" i="20" s="1"/>
  <c r="AA9" i="20"/>
  <c r="AC9" i="20"/>
  <c r="AH9" i="20" s="1"/>
  <c r="Y10" i="20"/>
  <c r="AD10" i="20" s="1"/>
  <c r="AA10" i="20"/>
  <c r="AC10" i="20"/>
  <c r="AH10" i="20" s="1"/>
  <c r="Y11" i="20"/>
  <c r="AD11" i="20" s="1"/>
  <c r="AA11" i="20"/>
  <c r="AC11" i="20"/>
  <c r="AH11" i="20" s="1"/>
  <c r="Y12" i="20"/>
  <c r="AD12" i="20" s="1"/>
  <c r="AA12" i="20"/>
  <c r="AC12" i="20"/>
  <c r="AH12" i="20" s="1"/>
  <c r="Y13" i="20"/>
  <c r="AD13" i="20" s="1"/>
  <c r="AA13" i="20"/>
  <c r="AC13" i="20"/>
  <c r="AH13" i="20" s="1"/>
  <c r="Y14" i="20"/>
  <c r="AD14" i="20" s="1"/>
  <c r="AA14" i="20"/>
  <c r="AC14" i="20"/>
  <c r="AH14" i="20" s="1"/>
  <c r="Z7" i="20"/>
  <c r="Z8" i="20"/>
  <c r="Z9" i="20"/>
  <c r="Z10" i="20"/>
  <c r="Z11" i="20"/>
  <c r="Z12" i="20"/>
  <c r="Z13" i="20"/>
  <c r="Z14" i="20"/>
  <c r="AC15" i="20"/>
  <c r="AH15" i="20" s="1"/>
  <c r="AA15" i="20"/>
  <c r="Y15" i="20"/>
  <c r="AD15" i="20" s="1"/>
  <c r="AB15" i="20"/>
  <c r="AG15" i="20" s="1"/>
  <c r="Z16" i="20"/>
  <c r="AB16" i="20"/>
  <c r="AG16" i="20" s="1"/>
  <c r="Z17" i="20"/>
  <c r="AB17" i="20"/>
  <c r="AG17" i="20" s="1"/>
  <c r="Z18" i="20"/>
  <c r="AB18" i="20"/>
  <c r="AG18" i="20" s="1"/>
  <c r="Z19" i="20"/>
  <c r="AB19" i="20"/>
  <c r="AG19" i="20" s="1"/>
  <c r="Z20" i="20"/>
  <c r="AB20" i="20"/>
  <c r="AG20" i="20" s="1"/>
  <c r="Z21" i="20"/>
  <c r="AB21" i="20"/>
  <c r="AG21" i="20" s="1"/>
  <c r="Z22" i="20"/>
  <c r="AB22" i="20"/>
  <c r="AG22" i="20" s="1"/>
  <c r="Z23" i="20"/>
  <c r="AB23" i="20"/>
  <c r="AG23" i="20" s="1"/>
  <c r="Z24" i="20"/>
  <c r="AB24" i="20"/>
  <c r="AG24" i="20" s="1"/>
  <c r="Z25" i="20"/>
  <c r="AB25" i="20"/>
  <c r="AG25" i="20" s="1"/>
  <c r="Z26" i="20"/>
  <c r="AB26" i="20"/>
  <c r="AG26" i="20" s="1"/>
  <c r="Z27" i="20"/>
  <c r="AB27" i="20"/>
  <c r="AG27" i="20" s="1"/>
  <c r="Y16" i="20"/>
  <c r="AD16" i="20" s="1"/>
  <c r="AA16" i="20"/>
  <c r="Y17" i="20"/>
  <c r="AD17" i="20" s="1"/>
  <c r="AA17" i="20"/>
  <c r="Y18" i="20"/>
  <c r="AD18" i="20" s="1"/>
  <c r="AA18" i="20"/>
  <c r="Y19" i="20"/>
  <c r="AD19" i="20" s="1"/>
  <c r="AA19" i="20"/>
  <c r="Y20" i="20"/>
  <c r="AD20" i="20" s="1"/>
  <c r="AA20" i="20"/>
  <c r="Y21" i="20"/>
  <c r="AD21" i="20" s="1"/>
  <c r="AA21" i="20"/>
  <c r="Y22" i="20"/>
  <c r="AD22" i="20" s="1"/>
  <c r="AA22" i="20"/>
  <c r="Y23" i="20"/>
  <c r="AD23" i="20" s="1"/>
  <c r="AA23" i="20"/>
  <c r="Y24" i="20"/>
  <c r="AD24" i="20" s="1"/>
  <c r="AA24" i="20"/>
  <c r="Y25" i="20"/>
  <c r="AD25" i="20" s="1"/>
  <c r="AA25" i="20"/>
  <c r="Y26" i="20"/>
  <c r="AD26" i="20" s="1"/>
  <c r="AA26" i="20"/>
  <c r="Y27" i="20"/>
  <c r="AD27" i="20" s="1"/>
  <c r="AA27" i="20"/>
  <c r="AE28" i="20"/>
  <c r="AC29" i="20"/>
  <c r="AH29" i="20" s="1"/>
  <c r="AA29" i="20"/>
  <c r="Y29" i="20"/>
  <c r="AD29" i="20" s="1"/>
  <c r="AB29" i="20"/>
  <c r="AG29" i="20" s="1"/>
  <c r="Z30" i="20"/>
  <c r="AB30" i="20"/>
  <c r="AG30" i="20" s="1"/>
  <c r="Z31" i="20"/>
  <c r="AB31" i="20"/>
  <c r="AG31" i="20" s="1"/>
  <c r="Z32" i="20"/>
  <c r="AB32" i="20"/>
  <c r="AG32" i="20" s="1"/>
  <c r="Z33" i="20"/>
  <c r="AB33" i="20"/>
  <c r="AG33" i="20" s="1"/>
  <c r="AA34" i="20"/>
  <c r="AE35" i="20"/>
  <c r="AE36" i="20"/>
  <c r="AE37" i="20"/>
  <c r="AE38" i="20"/>
  <c r="Z28" i="20"/>
  <c r="Y30" i="20"/>
  <c r="AD30" i="20" s="1"/>
  <c r="AA30" i="20"/>
  <c r="Y31" i="20"/>
  <c r="AD31" i="20" s="1"/>
  <c r="AA31" i="20"/>
  <c r="Y32" i="20"/>
  <c r="AD32" i="20" s="1"/>
  <c r="AA32" i="20"/>
  <c r="Y33" i="20"/>
  <c r="AD33" i="20" s="1"/>
  <c r="AA33" i="20"/>
  <c r="Z35" i="20"/>
  <c r="Z36" i="20"/>
  <c r="Z37" i="20"/>
  <c r="AE39" i="20"/>
  <c r="AA40" i="20"/>
  <c r="AC40" i="20"/>
  <c r="AH40" i="20" s="1"/>
  <c r="Z38" i="20"/>
  <c r="Z39" i="20"/>
  <c r="Z40" i="20"/>
  <c r="AI39" i="20" l="1"/>
  <c r="AI38" i="20"/>
  <c r="AI37" i="20"/>
  <c r="AI36" i="20"/>
  <c r="AI35" i="20"/>
  <c r="AI28" i="20"/>
  <c r="AI7" i="20"/>
  <c r="AF40" i="20"/>
  <c r="AE40" i="20"/>
  <c r="AF34" i="20"/>
  <c r="AE34" i="20"/>
  <c r="AE29" i="20"/>
  <c r="AF29" i="20"/>
  <c r="AF14" i="20"/>
  <c r="AE14" i="20"/>
  <c r="AF12" i="20"/>
  <c r="AE12" i="20"/>
  <c r="AF10" i="20"/>
  <c r="AE10" i="20"/>
  <c r="AF8" i="20"/>
  <c r="AE8" i="20"/>
  <c r="AE33" i="20"/>
  <c r="AF33" i="20"/>
  <c r="AE32" i="20"/>
  <c r="AF32" i="20"/>
  <c r="AE31" i="20"/>
  <c r="AF31" i="20"/>
  <c r="AE30" i="20"/>
  <c r="AF30" i="20"/>
  <c r="AE27" i="20"/>
  <c r="AF27" i="20"/>
  <c r="AE26" i="20"/>
  <c r="AF26" i="20"/>
  <c r="AE25" i="20"/>
  <c r="AF25" i="20"/>
  <c r="AE24" i="20"/>
  <c r="AF24" i="20"/>
  <c r="AE23" i="20"/>
  <c r="AF23" i="20"/>
  <c r="AE22" i="20"/>
  <c r="AF22" i="20"/>
  <c r="AE21" i="20"/>
  <c r="AF21" i="20"/>
  <c r="AE20" i="20"/>
  <c r="AF20" i="20"/>
  <c r="AE19" i="20"/>
  <c r="AF19" i="20"/>
  <c r="AE18" i="20"/>
  <c r="AF18" i="20"/>
  <c r="AE17" i="20"/>
  <c r="AF17" i="20"/>
  <c r="AE16" i="20"/>
  <c r="AF16" i="20"/>
  <c r="AE15" i="20"/>
  <c r="AF15" i="20"/>
  <c r="AF13" i="20"/>
  <c r="AE13" i="20"/>
  <c r="AF11" i="20"/>
  <c r="AE11" i="20"/>
  <c r="AF9" i="20"/>
  <c r="AE9" i="20"/>
  <c r="AI14" i="20" l="1"/>
  <c r="AI40" i="20"/>
  <c r="AI8" i="20"/>
  <c r="AI10" i="20"/>
  <c r="AI12" i="20"/>
  <c r="AI34" i="20"/>
  <c r="AI32" i="20"/>
  <c r="AI11" i="20"/>
  <c r="AI15" i="20"/>
  <c r="AI18" i="20"/>
  <c r="AI20" i="20"/>
  <c r="AI22" i="20"/>
  <c r="AI24" i="20"/>
  <c r="AI26" i="20"/>
  <c r="AI33" i="20"/>
  <c r="AI9" i="20"/>
  <c r="AI13" i="20"/>
  <c r="AI17" i="20"/>
  <c r="AI19" i="20"/>
  <c r="AI21" i="20"/>
  <c r="AI23" i="20"/>
  <c r="AI25" i="20"/>
  <c r="AI27" i="20"/>
  <c r="AI16" i="20"/>
  <c r="AI29" i="20"/>
  <c r="AI31" i="20"/>
  <c r="AI30" i="20"/>
  <c r="O10" i="21" l="1"/>
  <c r="G55" i="5" l="1"/>
  <c r="G35" i="5"/>
  <c r="G34" i="5"/>
  <c r="S8" i="21"/>
  <c r="S7" i="21"/>
  <c r="X8" i="22" l="1"/>
  <c r="T7" i="21"/>
  <c r="T8" i="21"/>
  <c r="AI42" i="20" l="1"/>
</calcChain>
</file>

<file path=xl/sharedStrings.xml><?xml version="1.0" encoding="utf-8"?>
<sst xmlns="http://schemas.openxmlformats.org/spreadsheetml/2006/main" count="13291" uniqueCount="2011">
  <si>
    <t>SCEN_APT</t>
  </si>
  <si>
    <t>ANAL_YEAR</t>
  </si>
  <si>
    <t>STUDYAC_ID</t>
  </si>
  <si>
    <t>AC_NAME</t>
  </si>
  <si>
    <t>ENG_NAME</t>
  </si>
  <si>
    <t>USER_ID</t>
  </si>
  <si>
    <t>ACCAT_EURO</t>
  </si>
  <si>
    <t>MODE</t>
  </si>
  <si>
    <t>Bombardier Learjet 25</t>
  </si>
  <si>
    <t>CJ610-6</t>
  </si>
  <si>
    <t>#2</t>
  </si>
  <si>
    <t>JB</t>
  </si>
  <si>
    <t>S</t>
  </si>
  <si>
    <t>O</t>
  </si>
  <si>
    <t>T</t>
  </si>
  <si>
    <t>A</t>
  </si>
  <si>
    <t>I</t>
  </si>
  <si>
    <t>U</t>
  </si>
  <si>
    <t>E</t>
  </si>
  <si>
    <t>Bombardier Learjet 31</t>
  </si>
  <si>
    <t>TFE731-2-2B</t>
  </si>
  <si>
    <t>#1</t>
  </si>
  <si>
    <t>Bombardier Learjet 35</t>
  </si>
  <si>
    <t>Bombardier Learjet 40</t>
  </si>
  <si>
    <t>Bombardier Learjet 45</t>
  </si>
  <si>
    <t>Bombardier Learjet 55</t>
  </si>
  <si>
    <t>TFE731-3</t>
  </si>
  <si>
    <t>Cessna 500 Citation I</t>
  </si>
  <si>
    <t>JT15D-1 series</t>
  </si>
  <si>
    <t>Cessna 551 Citation IISP</t>
  </si>
  <si>
    <t>Cessna 560 Citation V</t>
  </si>
  <si>
    <t>JT15D-5, -5A, -5B</t>
  </si>
  <si>
    <t>Cessna 650 Citation III</t>
  </si>
  <si>
    <t>Cessna 750 Citation X</t>
  </si>
  <si>
    <t>AE3007C Type 2</t>
  </si>
  <si>
    <t>Dassault Falcon 20-C</t>
  </si>
  <si>
    <t>CF700-2D</t>
  </si>
  <si>
    <t>Dassault Falcon 2000</t>
  </si>
  <si>
    <t>Dassault Falcon 50</t>
  </si>
  <si>
    <t>Dassault Falcon 900</t>
  </si>
  <si>
    <t>AE3007A1/3 Type 3 (reduced emissions)</t>
  </si>
  <si>
    <t>Falcon 7X</t>
  </si>
  <si>
    <t>Gulfstream G200</t>
  </si>
  <si>
    <t>Gulfstream II</t>
  </si>
  <si>
    <t>SPEY Mk511 Transply IIH</t>
  </si>
  <si>
    <t>Gulfstream II-B</t>
  </si>
  <si>
    <t>Gulfstream IV-SP</t>
  </si>
  <si>
    <t>Gulfstream V-SP</t>
  </si>
  <si>
    <t>Hawker HS-125 Series 400</t>
  </si>
  <si>
    <t>Hawker HS-125 Series 700</t>
  </si>
  <si>
    <t>Israel IAI-1124 Westwind I</t>
  </si>
  <si>
    <t>Israel IAI-1125 Astra</t>
  </si>
  <si>
    <t>TFE731-2/2A</t>
  </si>
  <si>
    <t>Raytheon Beechjet 400</t>
  </si>
  <si>
    <t>Raytheon Hawker 1000</t>
  </si>
  <si>
    <t>Raytheon Hawker 4000 Horizon</t>
  </si>
  <si>
    <t>Raytheon Premier I</t>
  </si>
  <si>
    <t>Rockwell Sabreliner 40</t>
  </si>
  <si>
    <t>Rockwell Sabreliner 75</t>
  </si>
  <si>
    <t>Bombardier Global Express</t>
  </si>
  <si>
    <t>BR700-710A2-20</t>
  </si>
  <si>
    <t>JL</t>
  </si>
  <si>
    <t>Bombardier Global Express 5000</t>
  </si>
  <si>
    <t>Boeing DC-9-10 Series</t>
  </si>
  <si>
    <t>JR</t>
  </si>
  <si>
    <t>Bombardier Challenger 600</t>
  </si>
  <si>
    <t>CF34-3B</t>
  </si>
  <si>
    <t>Bombardier Challenger 601</t>
  </si>
  <si>
    <t>TAY Mk620-15</t>
  </si>
  <si>
    <t>Boeing F-15 Eagle</t>
  </si>
  <si>
    <t>F100-PW-100</t>
  </si>
  <si>
    <t>SS</t>
  </si>
  <si>
    <t>BAE Jetstream 31</t>
  </si>
  <si>
    <t>TPE331-10UG</t>
  </si>
  <si>
    <t>TP</t>
  </si>
  <si>
    <t>Mitsubishi MU-2</t>
  </si>
  <si>
    <t>TPE331-1</t>
  </si>
  <si>
    <t>Rockwell Commander 690</t>
  </si>
  <si>
    <t>TPE331-10</t>
  </si>
  <si>
    <t>Robinson R22</t>
  </si>
  <si>
    <t>IO-320-D1AD</t>
  </si>
  <si>
    <t>H1</t>
  </si>
  <si>
    <t>Robinson R44 Raven</t>
  </si>
  <si>
    <t>TIO-540-J2B2</t>
  </si>
  <si>
    <t>Agusta A-109</t>
  </si>
  <si>
    <t>250B17B</t>
  </si>
  <si>
    <t>H2</t>
  </si>
  <si>
    <t>Sikorsky S-76 Spirit</t>
  </si>
  <si>
    <t>T700-GE-700</t>
  </si>
  <si>
    <t>Gulfstream G150</t>
  </si>
  <si>
    <t>Mitsubishi MU-300 Diamond</t>
  </si>
  <si>
    <t>Dassault Falcon 10</t>
  </si>
  <si>
    <t>Aerostar PA-60</t>
  </si>
  <si>
    <t>PP</t>
  </si>
  <si>
    <t>Cessna 150 Series</t>
  </si>
  <si>
    <t>O-200</t>
  </si>
  <si>
    <t>Cessna 172 Skyhawk</t>
  </si>
  <si>
    <t>Cessna 182</t>
  </si>
  <si>
    <t>IO-360-B</t>
  </si>
  <si>
    <t>Cessna 206</t>
  </si>
  <si>
    <t>Cessna 210 Centurion</t>
  </si>
  <si>
    <t>Cessna 310</t>
  </si>
  <si>
    <t>Cessna 337 Skymaster</t>
  </si>
  <si>
    <t>Cessna 340</t>
  </si>
  <si>
    <t>Cessna 402</t>
  </si>
  <si>
    <t>Cessna 414</t>
  </si>
  <si>
    <t>Cessna 421 Golden Eagle</t>
  </si>
  <si>
    <t>Cirrus SR20</t>
  </si>
  <si>
    <t>Cirrus SR22</t>
  </si>
  <si>
    <t>EADS Socata TB-20 Trinidad</t>
  </si>
  <si>
    <t>Lancair 360</t>
  </si>
  <si>
    <t>Mooney M20-K</t>
  </si>
  <si>
    <t>TSIO-360C</t>
  </si>
  <si>
    <t>Piper PA-28 Cherokee Series</t>
  </si>
  <si>
    <t>Piper PA-30 Twin Comanche</t>
  </si>
  <si>
    <t>Piper PA-31 Navajo</t>
  </si>
  <si>
    <t>Piper PA-32 Cherokee Six</t>
  </si>
  <si>
    <t>Piper PA-34 Seneca</t>
  </si>
  <si>
    <t>Raytheon Beech 55 Baron</t>
  </si>
  <si>
    <t>Raytheon Beech 60 Duke</t>
  </si>
  <si>
    <t>Raytheon Beech Baron 58</t>
  </si>
  <si>
    <t>Raytheon Beech Bonanza 36</t>
  </si>
  <si>
    <t>Rockwell Commander 500</t>
  </si>
  <si>
    <t>Piper PA-24 Comanche</t>
  </si>
  <si>
    <t>R-1820</t>
  </si>
  <si>
    <t>Cessna 208 Caravan</t>
  </si>
  <si>
    <t>PT6A-114A</t>
  </si>
  <si>
    <t>Cessna 425 Conquest I</t>
  </si>
  <si>
    <t>PT6A-60</t>
  </si>
  <si>
    <t>Cessna 441 Conquest II</t>
  </si>
  <si>
    <t>EADS Socata TBM-700</t>
  </si>
  <si>
    <t>Fairchild SA-226-T Merlin III</t>
  </si>
  <si>
    <t>TPE331-3U</t>
  </si>
  <si>
    <t>Pilatus PC-12</t>
  </si>
  <si>
    <t>PT6A-67</t>
  </si>
  <si>
    <t>Piper PA-31T Cheyenne</t>
  </si>
  <si>
    <t>PT6A-28</t>
  </si>
  <si>
    <t>Piper PA-42 Cheyenne Series</t>
  </si>
  <si>
    <t>PT6A-11</t>
  </si>
  <si>
    <t>Piper PA-46 500TP</t>
  </si>
  <si>
    <t>PT6A-66</t>
  </si>
  <si>
    <t>Piper PA46-TP Meridian</t>
  </si>
  <si>
    <t>PT6A-42</t>
  </si>
  <si>
    <t>Raytheon Beech 18</t>
  </si>
  <si>
    <t>Raytheon King Air 100</t>
  </si>
  <si>
    <t>Raytheon King Air 90</t>
  </si>
  <si>
    <t>PT6A-135A</t>
  </si>
  <si>
    <t>Raytheon Super King Air 200</t>
  </si>
  <si>
    <t>Raytheon Super King Air 300</t>
  </si>
  <si>
    <t>PT6A-60A</t>
  </si>
  <si>
    <t>Rockwell Commander 680</t>
  </si>
  <si>
    <t>Rockwell Commander 980/1000</t>
  </si>
  <si>
    <t>TPE331-10UK</t>
  </si>
  <si>
    <t>Saab 340-A</t>
  </si>
  <si>
    <t>CT7-5A2</t>
  </si>
  <si>
    <t>Piaggio P.180 Avanti</t>
  </si>
  <si>
    <t>Bell 206 JetRanger</t>
  </si>
  <si>
    <t>Bell 407</t>
  </si>
  <si>
    <t>Sikorsky SH-3 Sea King</t>
  </si>
  <si>
    <t>T58-GE-5</t>
  </si>
  <si>
    <t>Bombardier CRJ-900</t>
  </si>
  <si>
    <t>Cessna 501 Citation ISP</t>
  </si>
  <si>
    <t>Embraer ERJ135</t>
  </si>
  <si>
    <t>Embraer ERJ145</t>
  </si>
  <si>
    <t>Embraer ERJ145-XR</t>
  </si>
  <si>
    <t>2275020000</t>
  </si>
  <si>
    <t>Commercial Aircraft</t>
  </si>
  <si>
    <t>SCC</t>
  </si>
  <si>
    <t>SCC DESIGNATION</t>
  </si>
  <si>
    <t>ALL TYPES</t>
  </si>
  <si>
    <t>Total: All Types</t>
  </si>
  <si>
    <t>Boeing 737-100 Series</t>
  </si>
  <si>
    <t>JT8D-15A</t>
  </si>
  <si>
    <t>JS</t>
  </si>
  <si>
    <t>Bombardier Challenger 604</t>
  </si>
  <si>
    <t>Bombardier Learjet 24</t>
  </si>
  <si>
    <t>Bombardier Learjet 60</t>
  </si>
  <si>
    <t>Cessna 525 CitationJet</t>
  </si>
  <si>
    <t>Cessna 550 Citation II</t>
  </si>
  <si>
    <t>Cessna 560 Citation XLS</t>
  </si>
  <si>
    <t>Dornier 328 Jet</t>
  </si>
  <si>
    <t>Lockheed L-1329 Jetstar I</t>
  </si>
  <si>
    <t>Raytheon Beech 1900-C</t>
  </si>
  <si>
    <t>PT6A-65B</t>
  </si>
  <si>
    <t>Bombardier CRJ-700</t>
  </si>
  <si>
    <t>CF34-8C1</t>
  </si>
  <si>
    <t>Bell UH-1 Iroquois</t>
  </si>
  <si>
    <t>T400-CP-400</t>
  </si>
  <si>
    <t>Bombardier Challenger 300</t>
  </si>
  <si>
    <t>AE3007A1 Type 2</t>
  </si>
  <si>
    <t>Cessna 680 Citation Sovereign</t>
  </si>
  <si>
    <t>Sikorsky UH-60 Black Hawk</t>
  </si>
  <si>
    <t>2275060012</t>
  </si>
  <si>
    <t>Air Taxi</t>
  </si>
  <si>
    <t>Turbine</t>
  </si>
  <si>
    <t>Piston</t>
  </si>
  <si>
    <t>2275001000</t>
  </si>
  <si>
    <t>Military Aircraft</t>
  </si>
  <si>
    <t>2275050012</t>
  </si>
  <si>
    <t>General Aviation</t>
  </si>
  <si>
    <t>Airbus A300B4-200 Series</t>
  </si>
  <si>
    <t>JM</t>
  </si>
  <si>
    <t>Airbus A310-300 Series</t>
  </si>
  <si>
    <t>Airbus A319-100 Series</t>
  </si>
  <si>
    <t>V2522-A5</t>
  </si>
  <si>
    <t>Airbus A320-200 Series</t>
  </si>
  <si>
    <t>CFM56-5-A1</t>
  </si>
  <si>
    <t>Airbus A330-300 Series</t>
  </si>
  <si>
    <t>CF6-80E1A2</t>
  </si>
  <si>
    <t>Trent 772</t>
  </si>
  <si>
    <t>Airbus A340-200 Series</t>
  </si>
  <si>
    <t>CFM56-5C2</t>
  </si>
  <si>
    <t>Boeing 717-200 Series</t>
  </si>
  <si>
    <t>Boeing 727-200 Series</t>
  </si>
  <si>
    <t>JT8D-9 series Reduced emissions</t>
  </si>
  <si>
    <t>Boeing 737-300 Series</t>
  </si>
  <si>
    <t>CFM56-3-B1</t>
  </si>
  <si>
    <t>Boeing 737-400 Series</t>
  </si>
  <si>
    <t>CFM56-3C-1</t>
  </si>
  <si>
    <t>Boeing 737-500 Series</t>
  </si>
  <si>
    <t>Boeing 737-700 Series</t>
  </si>
  <si>
    <t>CFM56-7B24</t>
  </si>
  <si>
    <t>Boeing 737-800 Series</t>
  </si>
  <si>
    <t>Boeing 747-200 Series</t>
  </si>
  <si>
    <t>Boeing 747-400 Series</t>
  </si>
  <si>
    <t>PW4056</t>
  </si>
  <si>
    <t>Boeing 747-SP</t>
  </si>
  <si>
    <t>Boeing 757-200 Series</t>
  </si>
  <si>
    <t>Boeing 767-200 Series</t>
  </si>
  <si>
    <t>CF6-80A</t>
  </si>
  <si>
    <t>Boeing 767-300 Series</t>
  </si>
  <si>
    <t>Boeing 767-400 ER</t>
  </si>
  <si>
    <t>Boeing 777-300 Series</t>
  </si>
  <si>
    <t>Boeing DC-10-10 Series</t>
  </si>
  <si>
    <t>CF6-6D</t>
  </si>
  <si>
    <t>Boeing DC-8 Series 60</t>
  </si>
  <si>
    <t>JT3D-7 series 14-57D</t>
  </si>
  <si>
    <t>Boeing DC-8 Series 70</t>
  </si>
  <si>
    <t>CFM56-2-C5</t>
  </si>
  <si>
    <t>Boeing DC-9-30 Series</t>
  </si>
  <si>
    <t>Boeing DC-9-50 Series</t>
  </si>
  <si>
    <t>JT8D-17 Reduced emissions</t>
  </si>
  <si>
    <t>Boeing MD-11</t>
  </si>
  <si>
    <t>Boeing MD-81</t>
  </si>
  <si>
    <t>JT8D-217 series</t>
  </si>
  <si>
    <t>Boeing MD-83</t>
  </si>
  <si>
    <t>Bombardier Learjet 36</t>
  </si>
  <si>
    <t>PW121</t>
  </si>
  <si>
    <t>PT6A-45</t>
  </si>
  <si>
    <t>Fairchild A-10A Thunderbolt II</t>
  </si>
  <si>
    <t>TF34-GE-100-100A</t>
  </si>
  <si>
    <t>2275050011</t>
  </si>
  <si>
    <t>Lockheed L-1011 Tristar</t>
  </si>
  <si>
    <t>ALF 502L-2</t>
  </si>
  <si>
    <t>JT8D-15 Reduced emissions</t>
  </si>
  <si>
    <t>Embraer EMB120 Brasilia</t>
  </si>
  <si>
    <t>PW118</t>
  </si>
  <si>
    <t>PW123</t>
  </si>
  <si>
    <t>Military</t>
  </si>
  <si>
    <t>F117-PW-100</t>
  </si>
  <si>
    <t>PT6A-41</t>
  </si>
  <si>
    <t>T56-A-7</t>
  </si>
  <si>
    <t>H-1</t>
  </si>
  <si>
    <t>LTO</t>
  </si>
  <si>
    <t>Boeing C-17A</t>
  </si>
  <si>
    <t>Lockheed C-130 Hercules</t>
  </si>
  <si>
    <t>T56-A-15</t>
  </si>
  <si>
    <t>Shorts 330</t>
  </si>
  <si>
    <t>PT6A-45R</t>
  </si>
  <si>
    <t>BR700-715A1-30 Improved fuel injector</t>
  </si>
  <si>
    <t>Embraer ERJ190</t>
  </si>
  <si>
    <t>CF34-10E</t>
  </si>
  <si>
    <t>Airbus A320-100 Series</t>
  </si>
  <si>
    <t>Gulfstream G300</t>
  </si>
  <si>
    <t>TAY Mk611-8</t>
  </si>
  <si>
    <t>Gulfstream G400</t>
  </si>
  <si>
    <t>Rockwell 1121 Jet Commander</t>
  </si>
  <si>
    <t>Bombardier CRJ-100</t>
  </si>
  <si>
    <t>Piper PA-27 Aztec</t>
  </si>
  <si>
    <t>Dassault Falcon 200</t>
  </si>
  <si>
    <t>Gulfstream G100</t>
  </si>
  <si>
    <t>Lockheed C-5 Galaxy</t>
  </si>
  <si>
    <t>TF39-GE-1</t>
  </si>
  <si>
    <t>Boeing 707-300 Series</t>
  </si>
  <si>
    <t>CFM56-2A series</t>
  </si>
  <si>
    <t>Boeing KC-135 Stratotanker</t>
  </si>
  <si>
    <t>Grumman C-1 Trader</t>
  </si>
  <si>
    <t>Boeing F/A-18 Hornet</t>
  </si>
  <si>
    <t>F404-GE-400</t>
  </si>
  <si>
    <t>Lockheed Martin F-16 Fighting Falcon</t>
  </si>
  <si>
    <t>Embraer 312 Tucano</t>
  </si>
  <si>
    <t>PT6A-25C</t>
  </si>
  <si>
    <t>Grumman E-2 Hawkeye</t>
  </si>
  <si>
    <t>T56 series I</t>
  </si>
  <si>
    <t>Lockheed P-3 Orion</t>
  </si>
  <si>
    <t>T56-A-14</t>
  </si>
  <si>
    <t>Hawker HS-125 Series 1</t>
  </si>
  <si>
    <t>Hawker HS-125 Series 3</t>
  </si>
  <si>
    <t>Piper PA-23 Apache/Aztec</t>
  </si>
  <si>
    <t>Convair CV-580</t>
  </si>
  <si>
    <t>501D22A</t>
  </si>
  <si>
    <t>Boeing CH-46 Sea Knight</t>
  </si>
  <si>
    <t>T58-GE-16</t>
  </si>
  <si>
    <t>Hughes OH-6 Cayuse</t>
  </si>
  <si>
    <t>BAE Jetstream 1</t>
  </si>
  <si>
    <t>Boeing 727-100 Series</t>
  </si>
  <si>
    <t>Boeing 737-200 Series</t>
  </si>
  <si>
    <t>Aviat Husky A1B</t>
  </si>
  <si>
    <t>C-26A</t>
  </si>
  <si>
    <t>TPE331-11U-601G</t>
  </si>
  <si>
    <t>EADS Socata TB-10 Tobago</t>
  </si>
  <si>
    <t>EADS Socata TB-9 Tampico</t>
  </si>
  <si>
    <t>Gulfstream G550</t>
  </si>
  <si>
    <t>Raytheon Hawker 900</t>
  </si>
  <si>
    <t>Rockwell Sabreliner 80</t>
  </si>
  <si>
    <t>Sikorsky SH-60 Sea Hawk</t>
  </si>
  <si>
    <t>T700-GE-401 -401C</t>
  </si>
  <si>
    <t>Description</t>
  </si>
  <si>
    <t>Hughes 500D</t>
  </si>
  <si>
    <t>Cessna 560 Citation Excel</t>
  </si>
  <si>
    <t>EADS Socata TBM-850</t>
  </si>
  <si>
    <t>Type</t>
  </si>
  <si>
    <t>LocationID</t>
  </si>
  <si>
    <t>County</t>
  </si>
  <si>
    <t>CountyState</t>
  </si>
  <si>
    <t>City</t>
  </si>
  <si>
    <t>FacilityName</t>
  </si>
  <si>
    <t>AIRPORT</t>
  </si>
  <si>
    <t>34011</t>
  </si>
  <si>
    <t>CUMBERLAND</t>
  </si>
  <si>
    <t>NJ</t>
  </si>
  <si>
    <t>00N</t>
  </si>
  <si>
    <t>BRIDGETON</t>
  </si>
  <si>
    <t>BUCKS</t>
  </si>
  <si>
    <t>34037</t>
  </si>
  <si>
    <t>SUSSEX</t>
  </si>
  <si>
    <t>12N</t>
  </si>
  <si>
    <t>ANDOVER</t>
  </si>
  <si>
    <t>AEROFLEX-ANDOVER</t>
  </si>
  <si>
    <t>13N</t>
  </si>
  <si>
    <t>TRINCA</t>
  </si>
  <si>
    <t>34015</t>
  </si>
  <si>
    <t>GLOUCESTER</t>
  </si>
  <si>
    <t>17N</t>
  </si>
  <si>
    <t>CROSS KEYS</t>
  </si>
  <si>
    <t>34007</t>
  </si>
  <si>
    <t>CAMDEN</t>
  </si>
  <si>
    <t>19N</t>
  </si>
  <si>
    <t>BERLIN</t>
  </si>
  <si>
    <t>CAMDEN COUNTY</t>
  </si>
  <si>
    <t>34041</t>
  </si>
  <si>
    <t>WARREN</t>
  </si>
  <si>
    <t>1N7</t>
  </si>
  <si>
    <t>BLAIRSTOWN</t>
  </si>
  <si>
    <t>34009</t>
  </si>
  <si>
    <t>CAPE MAY</t>
  </si>
  <si>
    <t>26N</t>
  </si>
  <si>
    <t>OCEAN CITY</t>
  </si>
  <si>
    <t>OCEAN CITY MUNI</t>
  </si>
  <si>
    <t>28N</t>
  </si>
  <si>
    <t>VINELAND</t>
  </si>
  <si>
    <t>VINELAND-DOWNSTOWN</t>
  </si>
  <si>
    <t>29N</t>
  </si>
  <si>
    <t>KROELINGER</t>
  </si>
  <si>
    <t>34005</t>
  </si>
  <si>
    <t>BURLINGTON</t>
  </si>
  <si>
    <t>2N6</t>
  </si>
  <si>
    <t>JOBSTOWN</t>
  </si>
  <si>
    <t>REDWING</t>
  </si>
  <si>
    <t>34029</t>
  </si>
  <si>
    <t>OCEAN</t>
  </si>
  <si>
    <t>31E</t>
  </si>
  <si>
    <t>WEST CREEK</t>
  </si>
  <si>
    <t>EAGLES NEST</t>
  </si>
  <si>
    <t>34035</t>
  </si>
  <si>
    <t>SOMERSET</t>
  </si>
  <si>
    <t>39N</t>
  </si>
  <si>
    <t>PRINCETON/ROCKY HILL</t>
  </si>
  <si>
    <t>PRINCETON</t>
  </si>
  <si>
    <t>34023</t>
  </si>
  <si>
    <t>MIDDLESEX</t>
  </si>
  <si>
    <t>3N6</t>
  </si>
  <si>
    <t>OLD BRIDGE</t>
  </si>
  <si>
    <t>47N</t>
  </si>
  <si>
    <t>MANVILLE</t>
  </si>
  <si>
    <t>CENTRAL JERSEY RGNL</t>
  </si>
  <si>
    <t>34031</t>
  </si>
  <si>
    <t>PASSAIC</t>
  </si>
  <si>
    <t>4N1</t>
  </si>
  <si>
    <t>WEST MILFORD</t>
  </si>
  <si>
    <t>GREENWOOD LAKE</t>
  </si>
  <si>
    <t>34033</t>
  </si>
  <si>
    <t>SALEM</t>
  </si>
  <si>
    <t>7N7</t>
  </si>
  <si>
    <t>PEDRICKTOWN</t>
  </si>
  <si>
    <t>SPITFIRE AERODROME</t>
  </si>
  <si>
    <t>C01</t>
  </si>
  <si>
    <t>WILLIAMSTOWN</t>
  </si>
  <si>
    <t>SOUTHERN CROSS</t>
  </si>
  <si>
    <t>FWN</t>
  </si>
  <si>
    <t>34039</t>
  </si>
  <si>
    <t>UNION</t>
  </si>
  <si>
    <t>LDJ</t>
  </si>
  <si>
    <t>LINDEN</t>
  </si>
  <si>
    <t>MJX</t>
  </si>
  <si>
    <t>TOMS RIVER</t>
  </si>
  <si>
    <t>ROBERT J. MILLER AIR PARK</t>
  </si>
  <si>
    <t>N05</t>
  </si>
  <si>
    <t>HACKETTSTOWN</t>
  </si>
  <si>
    <t>34027</t>
  </si>
  <si>
    <t>MORRIS</t>
  </si>
  <si>
    <t>N07</t>
  </si>
  <si>
    <t>LINCOLN PARK</t>
  </si>
  <si>
    <t>N12</t>
  </si>
  <si>
    <t>LAKEWOOD</t>
  </si>
  <si>
    <t>N14</t>
  </si>
  <si>
    <t>LUMBERTON</t>
  </si>
  <si>
    <t>FLYING W</t>
  </si>
  <si>
    <t>34019</t>
  </si>
  <si>
    <t>HUNTERDON</t>
  </si>
  <si>
    <t>N40</t>
  </si>
  <si>
    <t>PITTSTOWN</t>
  </si>
  <si>
    <t>SKY MANOR</t>
  </si>
  <si>
    <t>N51</t>
  </si>
  <si>
    <t>READINGTON</t>
  </si>
  <si>
    <t>SOLBERG-HUNTERDON</t>
  </si>
  <si>
    <t>N73</t>
  </si>
  <si>
    <t>VINCENTOWN</t>
  </si>
  <si>
    <t>RED LION</t>
  </si>
  <si>
    <t>34001</t>
  </si>
  <si>
    <t>ATLANTIC</t>
  </si>
  <si>
    <t>N81</t>
  </si>
  <si>
    <t>HAMMONTON</t>
  </si>
  <si>
    <t>HAMMONTON MUNI</t>
  </si>
  <si>
    <t>N85</t>
  </si>
  <si>
    <t>ALEXANDRIA</t>
  </si>
  <si>
    <t>34021</t>
  </si>
  <si>
    <t>MERCER</t>
  </si>
  <si>
    <t>N87</t>
  </si>
  <si>
    <t>ROBBINSVILLE</t>
  </si>
  <si>
    <t>TRENTON-ROBBINSVILLE</t>
  </si>
  <si>
    <t>34003</t>
  </si>
  <si>
    <t>OBI</t>
  </si>
  <si>
    <t>WOODBINE</t>
  </si>
  <si>
    <t>WOODBINE MUNI</t>
  </si>
  <si>
    <t>SMQ</t>
  </si>
  <si>
    <t>SOMERVILLE</t>
  </si>
  <si>
    <t>VAY</t>
  </si>
  <si>
    <t>MOUNT HOLLY</t>
  </si>
  <si>
    <t>SOUTH JERSEY RGNL</t>
  </si>
  <si>
    <t>WWD</t>
  </si>
  <si>
    <t>WILDWOOD</t>
  </si>
  <si>
    <t>CAPE MAY COUNTY</t>
  </si>
  <si>
    <t>TOTAL</t>
  </si>
  <si>
    <t>Ownership</t>
  </si>
  <si>
    <t>SingleEngineGA</t>
  </si>
  <si>
    <t>MultiEngineGA</t>
  </si>
  <si>
    <t>JetEngineGA</t>
  </si>
  <si>
    <t>HelicoptersGA</t>
  </si>
  <si>
    <t>GlidersOperational</t>
  </si>
  <si>
    <t>MilitaryOperational</t>
  </si>
  <si>
    <t>Ultralights</t>
  </si>
  <si>
    <t>OperationsCommercial</t>
  </si>
  <si>
    <t>OperationsCommuter</t>
  </si>
  <si>
    <t>OperationsAirTaxi</t>
  </si>
  <si>
    <t>OperationsGALocal</t>
  </si>
  <si>
    <t>OperationsGAItin</t>
  </si>
  <si>
    <t>OperationsMilitary</t>
  </si>
  <si>
    <t>OperationsDate</t>
  </si>
  <si>
    <t>GALocal&amp;Itin</t>
  </si>
  <si>
    <t>Gasingle</t>
  </si>
  <si>
    <t>Gamultipiston</t>
  </si>
  <si>
    <t>Gamultiturbine</t>
  </si>
  <si>
    <t>Gajet</t>
  </si>
  <si>
    <t>GaHeli</t>
  </si>
  <si>
    <t>TOTAL LTO</t>
  </si>
  <si>
    <t>aircraft</t>
  </si>
  <si>
    <t>FIPS</t>
  </si>
  <si>
    <t>PR</t>
  </si>
  <si>
    <t>GA</t>
  </si>
  <si>
    <t>PU</t>
  </si>
  <si>
    <t>GA, AT</t>
  </si>
  <si>
    <t>GA, AT,MI</t>
  </si>
  <si>
    <t>GA,MI</t>
  </si>
  <si>
    <t>GA,AT, MI</t>
  </si>
  <si>
    <t>GA,AT</t>
  </si>
  <si>
    <t>34025</t>
  </si>
  <si>
    <t>34013</t>
  </si>
  <si>
    <t>county</t>
  </si>
  <si>
    <t>scc</t>
  </si>
  <si>
    <t>Helicopter assume a SK76</t>
  </si>
  <si>
    <t>jet assume average from Chris Trostle</t>
  </si>
  <si>
    <t>cty_code</t>
  </si>
  <si>
    <t>LTO military</t>
  </si>
  <si>
    <t>P-1</t>
  </si>
  <si>
    <t>special use</t>
  </si>
  <si>
    <t>P-3</t>
  </si>
  <si>
    <t>P-7</t>
  </si>
  <si>
    <t>P-10</t>
  </si>
  <si>
    <t>P-11</t>
  </si>
  <si>
    <t>P-12</t>
  </si>
  <si>
    <t>P-13</t>
  </si>
  <si>
    <t>P-14</t>
  </si>
  <si>
    <t>P-15</t>
  </si>
  <si>
    <t>P-16</t>
  </si>
  <si>
    <t>P-18</t>
  </si>
  <si>
    <t>P-24</t>
  </si>
  <si>
    <t>P-25</t>
  </si>
  <si>
    <t>P-27</t>
  </si>
  <si>
    <t>P-34</t>
  </si>
  <si>
    <t>P-80</t>
  </si>
  <si>
    <t>P-5</t>
  </si>
  <si>
    <t>P-100</t>
  </si>
  <si>
    <t>P-106</t>
  </si>
  <si>
    <t>P-110</t>
  </si>
  <si>
    <t>P-111</t>
  </si>
  <si>
    <t>AR-1</t>
  </si>
  <si>
    <t>restricted use</t>
  </si>
  <si>
    <t>AR-2</t>
  </si>
  <si>
    <t>AR-5</t>
  </si>
  <si>
    <t>AR-8</t>
  </si>
  <si>
    <t>AR-9</t>
  </si>
  <si>
    <t>AR-10</t>
  </si>
  <si>
    <t>AR-15</t>
  </si>
  <si>
    <t>AR-29</t>
  </si>
  <si>
    <t>AR-35</t>
  </si>
  <si>
    <t>AR-37</t>
  </si>
  <si>
    <t>AR-40</t>
  </si>
  <si>
    <t>AR-43</t>
  </si>
  <si>
    <t>AR-51</t>
  </si>
  <si>
    <t>AR-66</t>
  </si>
  <si>
    <t>AR-78</t>
  </si>
  <si>
    <t>AR-82</t>
  </si>
  <si>
    <t>AR-84</t>
  </si>
  <si>
    <t>AR-93</t>
  </si>
  <si>
    <t>bell 206 UH1</t>
  </si>
  <si>
    <t>cessna 182</t>
  </si>
  <si>
    <t>AR-95</t>
  </si>
  <si>
    <t>AR-96</t>
  </si>
  <si>
    <t>AR-98</t>
  </si>
  <si>
    <t>AR-99</t>
  </si>
  <si>
    <t>AR-102</t>
  </si>
  <si>
    <t>AR-103</t>
  </si>
  <si>
    <t>AR-104</t>
  </si>
  <si>
    <t>AR-112</t>
  </si>
  <si>
    <t>CHECK</t>
  </si>
  <si>
    <t>AR-120</t>
  </si>
  <si>
    <t>AR-122</t>
  </si>
  <si>
    <t>AR-127</t>
  </si>
  <si>
    <t>AR-128</t>
  </si>
  <si>
    <t>AR-135</t>
  </si>
  <si>
    <t>AR-137</t>
  </si>
  <si>
    <t>atlantic</t>
  </si>
  <si>
    <t>H-NJSP A3</t>
  </si>
  <si>
    <t>NJSP -Troop "A" Headquarters Facility HS</t>
  </si>
  <si>
    <t>Atlantic</t>
  </si>
  <si>
    <t>H-244</t>
  </si>
  <si>
    <t>NG Hammonton Armory Helistop</t>
  </si>
  <si>
    <t>H-395</t>
  </si>
  <si>
    <t>Trump Taj Mahal-Steel Pier Helistop</t>
  </si>
  <si>
    <t>H-189</t>
  </si>
  <si>
    <t>AtlantiCare Regional Medical Center</t>
  </si>
  <si>
    <t>H-22</t>
  </si>
  <si>
    <t>J.L. Gentile Helistop</t>
  </si>
  <si>
    <t>H-220</t>
  </si>
  <si>
    <t>Atlantic City Country Club Helistop</t>
  </si>
  <si>
    <t>H-272</t>
  </si>
  <si>
    <t>AtlantiCare Reg. Medical Ctr - City HS</t>
  </si>
  <si>
    <t>H-326</t>
  </si>
  <si>
    <t>Shore Memorial Hospital Heliport</t>
  </si>
  <si>
    <t>H-328</t>
  </si>
  <si>
    <t>Atlantic County Helistop</t>
  </si>
  <si>
    <t>H-400</t>
  </si>
  <si>
    <t>Bertino Helistop</t>
  </si>
  <si>
    <t>H-429</t>
  </si>
  <si>
    <t>Trump's Marina Heliport</t>
  </si>
  <si>
    <t>H-458</t>
  </si>
  <si>
    <t>Creamer Folsom Helistop</t>
  </si>
  <si>
    <t>H-495</t>
  </si>
  <si>
    <t>Trump's Taj Mahal Helistop</t>
  </si>
  <si>
    <t>H-507</t>
  </si>
  <si>
    <t>AtlantiCare- Kessler Hospital</t>
  </si>
  <si>
    <t>Bergen</t>
  </si>
  <si>
    <t>H-197</t>
  </si>
  <si>
    <t>New Jersey Turnpike Authority - 18W HS</t>
  </si>
  <si>
    <t>bergen</t>
  </si>
  <si>
    <t>H-499</t>
  </si>
  <si>
    <t>PA/NY/NJ - George Washington Bridge HS</t>
  </si>
  <si>
    <t>H-51</t>
  </si>
  <si>
    <t>Meadowlands-NJ Sports Complex</t>
  </si>
  <si>
    <t>rockleigh golf course</t>
  </si>
  <si>
    <t>H-216</t>
  </si>
  <si>
    <t>teaneck armory</t>
  </si>
  <si>
    <t>H-492</t>
  </si>
  <si>
    <t>NG Lodi Armory Helistop</t>
  </si>
  <si>
    <t>H-150</t>
  </si>
  <si>
    <t>PSE&amp;G - Bergen Helistop</t>
  </si>
  <si>
    <t>H-26</t>
  </si>
  <si>
    <t>Buehler Helistop</t>
  </si>
  <si>
    <t>H-401</t>
  </si>
  <si>
    <t>Sony Corp of America Helistop</t>
  </si>
  <si>
    <t>H-440</t>
  </si>
  <si>
    <t>Creamer Heliport</t>
  </si>
  <si>
    <t>H-442</t>
  </si>
  <si>
    <t>Hackensack Medical Center Helistop</t>
  </si>
  <si>
    <t>H-448</t>
  </si>
  <si>
    <t>International Crossroads Helistop</t>
  </si>
  <si>
    <t>Burlington</t>
  </si>
  <si>
    <t>H-114</t>
  </si>
  <si>
    <t>Atsion Helistop</t>
  </si>
  <si>
    <t>H-381</t>
  </si>
  <si>
    <t>Burlington County Mosquito Commission HS</t>
  </si>
  <si>
    <t>H-408</t>
  </si>
  <si>
    <t>NJ Turnpike Authority-Moorestown Station</t>
  </si>
  <si>
    <t>burlington</t>
  </si>
  <si>
    <t>H-NJSP C2</t>
  </si>
  <si>
    <t>NJSP - Bordentown Helistop</t>
  </si>
  <si>
    <t>H-NJSP C4</t>
  </si>
  <si>
    <t>NJSP - Fort Dix Helistop</t>
  </si>
  <si>
    <t>H-388</t>
  </si>
  <si>
    <t>NG Mt. Holly Armory Helistop</t>
  </si>
  <si>
    <t>H-153</t>
  </si>
  <si>
    <t>PSE&amp;G - Burlington Helistop</t>
  </si>
  <si>
    <t>H-284</t>
  </si>
  <si>
    <t>PSE&amp;G - Newbold Island Helistop</t>
  </si>
  <si>
    <t>H-122</t>
  </si>
  <si>
    <t>Griffin Construction Helistop</t>
  </si>
  <si>
    <t>H-15</t>
  </si>
  <si>
    <t>New Lisbon Helistop</t>
  </si>
  <si>
    <t>H-251</t>
  </si>
  <si>
    <t>Lourdes Medical Center-Burlington County</t>
  </si>
  <si>
    <t>H-278</t>
  </si>
  <si>
    <t>Deborah Helistop</t>
  </si>
  <si>
    <t>H-28</t>
  </si>
  <si>
    <t>Lockheed Martin Maritime Systems</t>
  </si>
  <si>
    <t>H-30</t>
  </si>
  <si>
    <t>Warren Hopely Helistop</t>
  </si>
  <si>
    <t>H-312</t>
  </si>
  <si>
    <t>Our Lady's Helistop</t>
  </si>
  <si>
    <t>H-466</t>
  </si>
  <si>
    <t>Indian Mills Helistop</t>
  </si>
  <si>
    <t>H-477</t>
  </si>
  <si>
    <t>Herman Helistop</t>
  </si>
  <si>
    <t>H-501</t>
  </si>
  <si>
    <t>Jet Line South Heliport</t>
  </si>
  <si>
    <t>H-59</t>
  </si>
  <si>
    <t>Colgate-Palmolive - Burlington Helistop</t>
  </si>
  <si>
    <t>Camden</t>
  </si>
  <si>
    <t>H-144</t>
  </si>
  <si>
    <t>PSE&amp;G - New Freedom Helistop</t>
  </si>
  <si>
    <t>H-9</t>
  </si>
  <si>
    <t>PSE&amp;G - Audubon Helistop</t>
  </si>
  <si>
    <t>H-204</t>
  </si>
  <si>
    <t>Virtua - Voorhees Helistop</t>
  </si>
  <si>
    <t>H-279</t>
  </si>
  <si>
    <t>Cooper University Hospital Heliport</t>
  </si>
  <si>
    <t>H-301</t>
  </si>
  <si>
    <t>Express Marine Helistop</t>
  </si>
  <si>
    <t>H-323</t>
  </si>
  <si>
    <t>Kennedy Memorial Hospital HS-Stratford</t>
  </si>
  <si>
    <t>H-339</t>
  </si>
  <si>
    <t>AT&amp;T Cedarbrook Helistop</t>
  </si>
  <si>
    <t>camden</t>
  </si>
  <si>
    <t>H-502</t>
  </si>
  <si>
    <t>Heli-Ray Helistop</t>
  </si>
  <si>
    <t>H-503</t>
  </si>
  <si>
    <t>Hargrove Camden Heliport</t>
  </si>
  <si>
    <t>H-506</t>
  </si>
  <si>
    <t>Binder Machinery Company - Winslow</t>
  </si>
  <si>
    <t>H-53</t>
  </si>
  <si>
    <t>Virtua - Berlin Heliport</t>
  </si>
  <si>
    <t>Cape May</t>
  </si>
  <si>
    <t>H-309</t>
  </si>
  <si>
    <t>Cape May County Dept.of Mosquito Control</t>
  </si>
  <si>
    <t>H-243</t>
  </si>
  <si>
    <t>NG Cape May Armory Helistop</t>
  </si>
  <si>
    <t>H-476</t>
  </si>
  <si>
    <t>Cape Regional Medical Ctr. Helistop</t>
  </si>
  <si>
    <t>Cumberland</t>
  </si>
  <si>
    <t>H-58</t>
  </si>
  <si>
    <t>Cumberland Cty Mosquito Control Helistop</t>
  </si>
  <si>
    <t>H-161</t>
  </si>
  <si>
    <t>NG Vineland Armory Helistop</t>
  </si>
  <si>
    <t>H-201</t>
  </si>
  <si>
    <t>South Jersey Healthcare - Bridgeton</t>
  </si>
  <si>
    <t>H-480</t>
  </si>
  <si>
    <t>Bayside State Prison Helistop</t>
  </si>
  <si>
    <t>cumberland</t>
  </si>
  <si>
    <t>H-497</t>
  </si>
  <si>
    <t>South Jersey Healthcare - Regional</t>
  </si>
  <si>
    <t>essex</t>
  </si>
  <si>
    <t>H-500</t>
  </si>
  <si>
    <t>PA/NY/NJ - Port Newark Helistop</t>
  </si>
  <si>
    <t>H-NJSP E3</t>
  </si>
  <si>
    <t>NJSP - Bloomfield State Police</t>
  </si>
  <si>
    <t>Essex</t>
  </si>
  <si>
    <t>H-224</t>
  </si>
  <si>
    <t>NG West Orange Armory Helistop</t>
  </si>
  <si>
    <t>H-148</t>
  </si>
  <si>
    <t>PSE&amp;G - Essex Helistop</t>
  </si>
  <si>
    <t>H-227</t>
  </si>
  <si>
    <t>Prudential-Roseland Helistop</t>
  </si>
  <si>
    <t>H-333</t>
  </si>
  <si>
    <t>Elmwood Park Helistop</t>
  </si>
  <si>
    <t>H-336</t>
  </si>
  <si>
    <t>Soverel Field Helistop</t>
  </si>
  <si>
    <t>H-38</t>
  </si>
  <si>
    <t>St. Barnabas Medical Center Helistop</t>
  </si>
  <si>
    <t>H-392</t>
  </si>
  <si>
    <t>UMDNJ Helistop Site A</t>
  </si>
  <si>
    <t>H-405</t>
  </si>
  <si>
    <t>Automatic Data Processing Helistop</t>
  </si>
  <si>
    <t>H-459</t>
  </si>
  <si>
    <t>St. Benedicts Helistop</t>
  </si>
  <si>
    <t>H-83</t>
  </si>
  <si>
    <t>Pleasantdale Chateau Helistop</t>
  </si>
  <si>
    <t>Gloucester</t>
  </si>
  <si>
    <t>H-346</t>
  </si>
  <si>
    <t>Kraemer Heliport</t>
  </si>
  <si>
    <t>H-45</t>
  </si>
  <si>
    <t>Sony Corporation of America Helistop</t>
  </si>
  <si>
    <t>H-481</t>
  </si>
  <si>
    <t>Omega Engineering Heliport</t>
  </si>
  <si>
    <t>H-483</t>
  </si>
  <si>
    <t>Kennedy Health System Heliport</t>
  </si>
  <si>
    <t>34017</t>
  </si>
  <si>
    <t>Hudson</t>
  </si>
  <si>
    <t>H-402</t>
  </si>
  <si>
    <t>Liberty State Park Helistop</t>
  </si>
  <si>
    <t>hudson</t>
  </si>
  <si>
    <t>H-498</t>
  </si>
  <si>
    <t>PA/NY/NJ - Lincoln Tunnel Helistop</t>
  </si>
  <si>
    <t>H-149</t>
  </si>
  <si>
    <t>PSE&amp;G - Hudson Helistop</t>
  </si>
  <si>
    <t>H-155</t>
  </si>
  <si>
    <t>PSE&amp;G - Kearny Helistop</t>
  </si>
  <si>
    <t>H-109</t>
  </si>
  <si>
    <t>IMTT - BX Helistop</t>
  </si>
  <si>
    <t>H-146</t>
  </si>
  <si>
    <t>Meadowlands Medical Center Helistop</t>
  </si>
  <si>
    <t>H-211</t>
  </si>
  <si>
    <t>Alden Leeds, Inc. Heliport</t>
  </si>
  <si>
    <t>H-427</t>
  </si>
  <si>
    <t>Newport Helistop</t>
  </si>
  <si>
    <t>H-5</t>
  </si>
  <si>
    <t>Palisades Medical Center Heliport</t>
  </si>
  <si>
    <t>H-504</t>
  </si>
  <si>
    <t>Liberty National Golf Course Helistop</t>
  </si>
  <si>
    <t>H-375</t>
  </si>
  <si>
    <t>Paulus Hook Pier Helistop</t>
  </si>
  <si>
    <t>Hunterdon</t>
  </si>
  <si>
    <t>H-207</t>
  </si>
  <si>
    <t>Reliant Energy-Gilbert HS</t>
  </si>
  <si>
    <t>H-208</t>
  </si>
  <si>
    <t>Stanton Helistop</t>
  </si>
  <si>
    <t>H-236</t>
  </si>
  <si>
    <t>Robert Tucker Helistop</t>
  </si>
  <si>
    <t>H-316</t>
  </si>
  <si>
    <t>Exxon Mobil Research &amp; Engineering Co.</t>
  </si>
  <si>
    <t>H-348</t>
  </si>
  <si>
    <t>Jugtown Helistop</t>
  </si>
  <si>
    <t>H-436</t>
  </si>
  <si>
    <t>Merck-Whitehouse Station Helistop</t>
  </si>
  <si>
    <t>H-446</t>
  </si>
  <si>
    <t>Hunterdon Medical Center Helistop</t>
  </si>
  <si>
    <t>H-485</t>
  </si>
  <si>
    <t>Horseshoe Bend Heliport</t>
  </si>
  <si>
    <t>mercer</t>
  </si>
  <si>
    <t>H-NJSP C3</t>
  </si>
  <si>
    <t>NJSP - Washington Road Helistop</t>
  </si>
  <si>
    <t>H-NJSP C5</t>
  </si>
  <si>
    <t>NJSP - Hightstown Helistop</t>
  </si>
  <si>
    <t>H-NJSP C9</t>
  </si>
  <si>
    <t>NJSP - Troop C Headquarters Helistop</t>
  </si>
  <si>
    <t>H-NJSP H1</t>
  </si>
  <si>
    <t>NJSP - Headquarters Helistop</t>
  </si>
  <si>
    <t>Mercer</t>
  </si>
  <si>
    <t>H-203</t>
  </si>
  <si>
    <t>NG Dept Of Military &amp; Veterans' Affairs</t>
  </si>
  <si>
    <t>H-152</t>
  </si>
  <si>
    <t>PSE&amp;G - Mercer Helistop</t>
  </si>
  <si>
    <t>H-164</t>
  </si>
  <si>
    <t>PSE&amp;G - Trenton Distribution Helistop</t>
  </si>
  <si>
    <t>H-157</t>
  </si>
  <si>
    <t>McGraw Hill Inc. Helistop</t>
  </si>
  <si>
    <t>H-2</t>
  </si>
  <si>
    <t>Sarnoff Corporation Helistop</t>
  </si>
  <si>
    <t>H-229</t>
  </si>
  <si>
    <t>Holiday Inn Helistopx</t>
  </si>
  <si>
    <t>H-238</t>
  </si>
  <si>
    <t>Carnegie Center Helistop</t>
  </si>
  <si>
    <t>H-249</t>
  </si>
  <si>
    <t>Bristol-Myers Squibb - Lawrence Helistop</t>
  </si>
  <si>
    <t>H-252</t>
  </si>
  <si>
    <t>St. Francis Medical Center Helistop</t>
  </si>
  <si>
    <t>H-266</t>
  </si>
  <si>
    <t>Helene Fuld Helistop</t>
  </si>
  <si>
    <t>H-345</t>
  </si>
  <si>
    <t>Princeton Land LLC Helistop</t>
  </si>
  <si>
    <t>H-460</t>
  </si>
  <si>
    <t>Hillside Farm Helistop</t>
  </si>
  <si>
    <t>H-469</t>
  </si>
  <si>
    <t>Johnson Atelier Helistop</t>
  </si>
  <si>
    <t>H-64</t>
  </si>
  <si>
    <t>Trenton Heliport</t>
  </si>
  <si>
    <t>Middlesex</t>
  </si>
  <si>
    <t>H-176</t>
  </si>
  <si>
    <t>NJ Turnpike Authority - E. Brunswick HS</t>
  </si>
  <si>
    <t>H-193</t>
  </si>
  <si>
    <t>Middlesex County Mosquito - S. County</t>
  </si>
  <si>
    <t>H-290</t>
  </si>
  <si>
    <t>Middlesex County Mosquito - Raritan Ctr</t>
  </si>
  <si>
    <t>H-470</t>
  </si>
  <si>
    <t>NJ Turnpike-Cranbury Law Enforce HS</t>
  </si>
  <si>
    <t>middlesex</t>
  </si>
  <si>
    <t>H-NJSP C1</t>
  </si>
  <si>
    <t>NJSP - Princeton Helistop</t>
  </si>
  <si>
    <t>H-NJSP E2</t>
  </si>
  <si>
    <t>NJSP - Administration Bldg. Helistop</t>
  </si>
  <si>
    <t>H-154</t>
  </si>
  <si>
    <t>PSE&amp;G - Sewaren Helistop at CMS</t>
  </si>
  <si>
    <t>H-239</t>
  </si>
  <si>
    <t>PSE&amp;G - Deans Switching Station</t>
  </si>
  <si>
    <t>H-283</t>
  </si>
  <si>
    <t>PSE&amp;G - New Brunswick Helistop</t>
  </si>
  <si>
    <t>H-48</t>
  </si>
  <si>
    <t>PSE&amp;G - Central Gas Helistop</t>
  </si>
  <si>
    <t>H-493</t>
  </si>
  <si>
    <t>PSE&amp;G - Hadley Training Facility</t>
  </si>
  <si>
    <t>H-135</t>
  </si>
  <si>
    <t>Gerdau Ameristeel-Sayreville Helistop</t>
  </si>
  <si>
    <t>H-137</t>
  </si>
  <si>
    <t>Rutger's Helistop #2A</t>
  </si>
  <si>
    <t>H-138</t>
  </si>
  <si>
    <t>Rutger's Helistop #2B</t>
  </si>
  <si>
    <t>H-162</t>
  </si>
  <si>
    <t>Robert Wood Johnson Hospital Helistop</t>
  </si>
  <si>
    <t>H-199</t>
  </si>
  <si>
    <t>Hess - Plaza Helistop</t>
  </si>
  <si>
    <t>H-206</t>
  </si>
  <si>
    <t>Reliant Energy-Sayreville HS</t>
  </si>
  <si>
    <t>H-27</t>
  </si>
  <si>
    <t>North Brunswick TOD Helistop</t>
  </si>
  <si>
    <t>H-280</t>
  </si>
  <si>
    <t>Rutger's Helistop #1</t>
  </si>
  <si>
    <t>H-296</t>
  </si>
  <si>
    <t>Bloomberg-Dayton Helistop</t>
  </si>
  <si>
    <t>H-327</t>
  </si>
  <si>
    <t>Raritan River Center Helistop</t>
  </si>
  <si>
    <t>H-353</t>
  </si>
  <si>
    <t>Greek Helistop</t>
  </si>
  <si>
    <t>H-360</t>
  </si>
  <si>
    <t>Colgate-Palmolive - Piscataway Helistop</t>
  </si>
  <si>
    <t>H-369</t>
  </si>
  <si>
    <t>Atlantic Detroit Diesel #1-Piscataway HS</t>
  </si>
  <si>
    <t>H-422</t>
  </si>
  <si>
    <t>800 Scudders Mill Road Helistop</t>
  </si>
  <si>
    <t>H-44</t>
  </si>
  <si>
    <t>Foley Machinery Helistop</t>
  </si>
  <si>
    <t>H-450</t>
  </si>
  <si>
    <t>Wyeth Research Heliport</t>
  </si>
  <si>
    <t>H-55</t>
  </si>
  <si>
    <t>J &amp; J - New Brunswick Helistop</t>
  </si>
  <si>
    <t>H-79</t>
  </si>
  <si>
    <t>Binder Machinery Company</t>
  </si>
  <si>
    <t>H-84</t>
  </si>
  <si>
    <t>Forrestal Helistop</t>
  </si>
  <si>
    <t>H-96</t>
  </si>
  <si>
    <t>Hess - Port Reading</t>
  </si>
  <si>
    <t>Monmouth</t>
  </si>
  <si>
    <t>H-43</t>
  </si>
  <si>
    <t>Monmouth County Mosquito Commission HS</t>
  </si>
  <si>
    <t>monmouth</t>
  </si>
  <si>
    <t>H-NJSP C8</t>
  </si>
  <si>
    <t>NJSP - Keyport Helistop</t>
  </si>
  <si>
    <t>H-NJSP E1</t>
  </si>
  <si>
    <t>NJSP - Holmdel State Police Helistop</t>
  </si>
  <si>
    <t>H-202</t>
  </si>
  <si>
    <t>NG Sea Girt Training Center</t>
  </si>
  <si>
    <t>H-10</t>
  </si>
  <si>
    <t>Freehold Raceway Helistop</t>
  </si>
  <si>
    <t>H-119</t>
  </si>
  <si>
    <t>Thompson Park Helistop</t>
  </si>
  <si>
    <t>H-158</t>
  </si>
  <si>
    <t>Village Green Park Helistop</t>
  </si>
  <si>
    <t>H-178</t>
  </si>
  <si>
    <t>Centra State Medical Center</t>
  </si>
  <si>
    <t>H-230</t>
  </si>
  <si>
    <t>Howell Township Police Helistop</t>
  </si>
  <si>
    <t>H-234</t>
  </si>
  <si>
    <t>Due Process Stables Helistop</t>
  </si>
  <si>
    <t>H-240</t>
  </si>
  <si>
    <t>Vaccaro Building Helistop</t>
  </si>
  <si>
    <t>H-246</t>
  </si>
  <si>
    <t>185 Monmouth Parkway Assoc. Helistop</t>
  </si>
  <si>
    <t>H-285</t>
  </si>
  <si>
    <t>Main Street-Holmdell Helistop</t>
  </si>
  <si>
    <t>H-321</t>
  </si>
  <si>
    <t>Loch Haven Helistop</t>
  </si>
  <si>
    <t>H-338</t>
  </si>
  <si>
    <t>Bayshore Community Hospital Helistop</t>
  </si>
  <si>
    <t>H-349</t>
  </si>
  <si>
    <t>Werner Helistop</t>
  </si>
  <si>
    <t>H-359</t>
  </si>
  <si>
    <t>Monmouth County E. Freehold Park HS</t>
  </si>
  <si>
    <t>H-366</t>
  </si>
  <si>
    <t>Mulheren Helipad Inc. Helistop</t>
  </si>
  <si>
    <t>H-371</t>
  </si>
  <si>
    <t>Hazlet Township Police Helistop</t>
  </si>
  <si>
    <t>H-396</t>
  </si>
  <si>
    <t>Harms Company Heliport</t>
  </si>
  <si>
    <t>H-40</t>
  </si>
  <si>
    <t>Jersey Shore University Medical Ctr HS</t>
  </si>
  <si>
    <t>H-411</t>
  </si>
  <si>
    <t>Verizon CDCII Helistop</t>
  </si>
  <si>
    <t>H-418</t>
  </si>
  <si>
    <t>Count Basie Park Athletic Field Helistop</t>
  </si>
  <si>
    <t>H-434</t>
  </si>
  <si>
    <t>Hovtown Heliport</t>
  </si>
  <si>
    <t>H-66</t>
  </si>
  <si>
    <t>Lucent Aviation- Bell Labs#2-Holmdel</t>
  </si>
  <si>
    <t>H-72</t>
  </si>
  <si>
    <t>Halka Nurseries, Inc. Helistop</t>
  </si>
  <si>
    <t>Morris</t>
  </si>
  <si>
    <t>H-431</t>
  </si>
  <si>
    <t>WRNJ AM Radio New Jersey Helistop</t>
  </si>
  <si>
    <t>H-81</t>
  </si>
  <si>
    <t>Hopatcong Helistop</t>
  </si>
  <si>
    <t>H-156</t>
  </si>
  <si>
    <t>NG Riverdale Armory Helistop</t>
  </si>
  <si>
    <t>H-223</t>
  </si>
  <si>
    <t>NG Dover Armory Helistop</t>
  </si>
  <si>
    <t>H-245</t>
  </si>
  <si>
    <t>NG Morristown Armory Helistop</t>
  </si>
  <si>
    <t>H-11</t>
  </si>
  <si>
    <t>Ballymere Farm Helistop</t>
  </si>
  <si>
    <t>H-200</t>
  </si>
  <si>
    <t>Morristown Memorial Hospital Helistop</t>
  </si>
  <si>
    <t>H-257</t>
  </si>
  <si>
    <t>Weichert Headquarters Helistop</t>
  </si>
  <si>
    <t>morris</t>
  </si>
  <si>
    <t>H-298</t>
  </si>
  <si>
    <t>Hegarty Helistop</t>
  </si>
  <si>
    <t>H-310</t>
  </si>
  <si>
    <t>J &amp; J -Morris Plains Helistop</t>
  </si>
  <si>
    <t>H-34</t>
  </si>
  <si>
    <t>Great Northern Heliport</t>
  </si>
  <si>
    <t>H-36</t>
  </si>
  <si>
    <t>Palmer Road Heliport</t>
  </si>
  <si>
    <t>H-424</t>
  </si>
  <si>
    <t>Mount Olive Industrial Realty Company HS</t>
  </si>
  <si>
    <t>H-473</t>
  </si>
  <si>
    <t>Skytop Farms Helistop</t>
  </si>
  <si>
    <t>H-7</t>
  </si>
  <si>
    <t>Colgate-Palmolive - Morristown Helistop</t>
  </si>
  <si>
    <t>Ocean</t>
  </si>
  <si>
    <t>H-169</t>
  </si>
  <si>
    <t>Quail Farm Helistop</t>
  </si>
  <si>
    <t>H-397</t>
  </si>
  <si>
    <t>WJRZ Radio Helistop</t>
  </si>
  <si>
    <t>H-421</t>
  </si>
  <si>
    <t>Forked River Helistop</t>
  </si>
  <si>
    <t>H-75</t>
  </si>
  <si>
    <t>Ocean County Mosquito Comm.Helistop</t>
  </si>
  <si>
    <t>ocean</t>
  </si>
  <si>
    <t>H-NJSP A2</t>
  </si>
  <si>
    <t>NJSP - Tuckerton Helistop</t>
  </si>
  <si>
    <t>H-270</t>
  </si>
  <si>
    <t>NG Tuckerton Armory Helistop</t>
  </si>
  <si>
    <t>H-179</t>
  </si>
  <si>
    <t>Barnegat Light Helistop</t>
  </si>
  <si>
    <t>H-205</t>
  </si>
  <si>
    <t>Oyster Creek Helistop</t>
  </si>
  <si>
    <t>H-265</t>
  </si>
  <si>
    <t>Community Medical Center Helistop</t>
  </si>
  <si>
    <t>H-294</t>
  </si>
  <si>
    <t>Mantoloking Helistop</t>
  </si>
  <si>
    <t>H-306</t>
  </si>
  <si>
    <t>Southern Ocean County Hospital Helistop</t>
  </si>
  <si>
    <t>H-384</t>
  </si>
  <si>
    <t>Meadowedge Helistop</t>
  </si>
  <si>
    <t>H-441</t>
  </si>
  <si>
    <t>Middle Sedge Island Helistop</t>
  </si>
  <si>
    <t>H-447</t>
  </si>
  <si>
    <t>Metedeconk National Golf Club, Inc.</t>
  </si>
  <si>
    <t>H-465</t>
  </si>
  <si>
    <t>Six Flags Great Adventure Helistop</t>
  </si>
  <si>
    <t>H-511</t>
  </si>
  <si>
    <t>new meridan helistop brick nj</t>
  </si>
  <si>
    <t>passaic</t>
  </si>
  <si>
    <t>H-NJSP B1</t>
  </si>
  <si>
    <t>NJSP - Troop "B" Heliport</t>
  </si>
  <si>
    <t>Passaic</t>
  </si>
  <si>
    <t>H-125</t>
  </si>
  <si>
    <t>PSE&amp;G - Metropolitan Electric</t>
  </si>
  <si>
    <t>H-117</t>
  </si>
  <si>
    <t>Skylands Helistop</t>
  </si>
  <si>
    <t>H-134</t>
  </si>
  <si>
    <t>St. Joseph's Regional Medical Center HS</t>
  </si>
  <si>
    <t>H-167</t>
  </si>
  <si>
    <t>Hoffmann-La Roche Helistop</t>
  </si>
  <si>
    <t>H-215</t>
  </si>
  <si>
    <t>Berlex Helistop</t>
  </si>
  <si>
    <t>H-33</t>
  </si>
  <si>
    <t>Toys R Us</t>
  </si>
  <si>
    <t>Salem</t>
  </si>
  <si>
    <t>H-17</t>
  </si>
  <si>
    <t>NG Woodstown Armory Helistop</t>
  </si>
  <si>
    <t>H-140</t>
  </si>
  <si>
    <t>PSE&amp;G - Salem (Island) Helistop</t>
  </si>
  <si>
    <t>H-41</t>
  </si>
  <si>
    <t>PSE&amp;G - So. Training Center Helistop</t>
  </si>
  <si>
    <t>H-103</t>
  </si>
  <si>
    <t>Salem Co. Memorial Hospital Helistop</t>
  </si>
  <si>
    <t>H-126</t>
  </si>
  <si>
    <t>South Jersey Hospital - Elmer Helistop</t>
  </si>
  <si>
    <t>Somerset</t>
  </si>
  <si>
    <t>H-35</t>
  </si>
  <si>
    <t>Mill River Farm Helistop</t>
  </si>
  <si>
    <t>somerset</t>
  </si>
  <si>
    <t>H-NJSP B8</t>
  </si>
  <si>
    <t>NJSP - Bedminster Helistop</t>
  </si>
  <si>
    <t>H-6</t>
  </si>
  <si>
    <t>NG  Somerset Armory Helistop</t>
  </si>
  <si>
    <t>H-12</t>
  </si>
  <si>
    <t>PSE&amp;G - Branchburg Helistop</t>
  </si>
  <si>
    <t>H-102</t>
  </si>
  <si>
    <t>Mill House Helistop</t>
  </si>
  <si>
    <t>H-136</t>
  </si>
  <si>
    <t>Southdown Helistop</t>
  </si>
  <si>
    <t>H-170</t>
  </si>
  <si>
    <t>Chubb Helistop</t>
  </si>
  <si>
    <t>H-190</t>
  </si>
  <si>
    <t>Mueller Helistop</t>
  </si>
  <si>
    <t>H-3</t>
  </si>
  <si>
    <t>Ortho Clinical Diagnostics Helistop</t>
  </si>
  <si>
    <t>H-307</t>
  </si>
  <si>
    <t>Fiddler's Elbow Country Club Helistop</t>
  </si>
  <si>
    <t>H-314</t>
  </si>
  <si>
    <t>Hamilton Farm Golf Club LLC. Helistop</t>
  </si>
  <si>
    <t>H-344</t>
  </si>
  <si>
    <t>J &amp; J - Eastern Diaper Plant Helistop</t>
  </si>
  <si>
    <t>H-356</t>
  </si>
  <si>
    <t>Hamamatsu Helistop</t>
  </si>
  <si>
    <t>H-365</t>
  </si>
  <si>
    <t>Verizon Basking Ridge Helistop</t>
  </si>
  <si>
    <t>H-389</t>
  </si>
  <si>
    <t>Stonebridge Helistop</t>
  </si>
  <si>
    <t>H-394</t>
  </si>
  <si>
    <t>Mid-State Lumber Corp. Helistop</t>
  </si>
  <si>
    <t>H-404</t>
  </si>
  <si>
    <t>White Oaks Helistop</t>
  </si>
  <si>
    <t>H-412</t>
  </si>
  <si>
    <t>The Farm Helistop</t>
  </si>
  <si>
    <t>H-414</t>
  </si>
  <si>
    <t>Hocroft Associates Helistop</t>
  </si>
  <si>
    <t>H-432</t>
  </si>
  <si>
    <t>Philips Lighting Company Helistop</t>
  </si>
  <si>
    <t>H-444</t>
  </si>
  <si>
    <t>Crossfields Heliport</t>
  </si>
  <si>
    <t>H-452</t>
  </si>
  <si>
    <t>Somerset Medical Center Helistop</t>
  </si>
  <si>
    <t>H-455</t>
  </si>
  <si>
    <t>Trump National Golf Club Helistop</t>
  </si>
  <si>
    <t>H-471</t>
  </si>
  <si>
    <t>Liberty Cross Landing Helistop</t>
  </si>
  <si>
    <t>H-484</t>
  </si>
  <si>
    <t>Sanofi-Aventis Pharmaceuticals.</t>
  </si>
  <si>
    <t>H-486</t>
  </si>
  <si>
    <t>Bridgewater Crossing Helistop</t>
  </si>
  <si>
    <t>H-488</t>
  </si>
  <si>
    <t>AT &amp;T Bedminster</t>
  </si>
  <si>
    <t>H-54</t>
  </si>
  <si>
    <t>J &amp; J - Ethicon Inc. Helistop</t>
  </si>
  <si>
    <t>H-78</t>
  </si>
  <si>
    <t>National Starch &amp; Chemical Helistop</t>
  </si>
  <si>
    <t>Sussex</t>
  </si>
  <si>
    <t>H-259</t>
  </si>
  <si>
    <t>Tennessee Gas Pipeline-325 Heliport</t>
  </si>
  <si>
    <t>H-25</t>
  </si>
  <si>
    <t>Mountain Creek Resort/Great Gorge HS</t>
  </si>
  <si>
    <t>H-255</t>
  </si>
  <si>
    <t>High Crest Helistop</t>
  </si>
  <si>
    <t>H-269</t>
  </si>
  <si>
    <t>Newton Memorial Hospital Helistop</t>
  </si>
  <si>
    <t>H-461</t>
  </si>
  <si>
    <t>Tamarack Flyers Helistop</t>
  </si>
  <si>
    <t>H-464</t>
  </si>
  <si>
    <t>Air Tractor Heliport</t>
  </si>
  <si>
    <t>H-482</t>
  </si>
  <si>
    <t>Mianecki Heliport</t>
  </si>
  <si>
    <t>sussex</t>
  </si>
  <si>
    <t>H-505</t>
  </si>
  <si>
    <t>Hudson Farm Helistop</t>
  </si>
  <si>
    <t>H-61</t>
  </si>
  <si>
    <t>Hudson Farm West Helistop</t>
  </si>
  <si>
    <t>Union</t>
  </si>
  <si>
    <t>H-163</t>
  </si>
  <si>
    <t>Merck - Rahway Helistop</t>
  </si>
  <si>
    <t>H-19</t>
  </si>
  <si>
    <t>Bayway Refinery Helistop</t>
  </si>
  <si>
    <t>H-416</t>
  </si>
  <si>
    <t>Connell Corporate Center I Helistop</t>
  </si>
  <si>
    <t>H-49</t>
  </si>
  <si>
    <t>Liberty Hall Helistop</t>
  </si>
  <si>
    <t>H-62</t>
  </si>
  <si>
    <t>Green Lane Helistop</t>
  </si>
  <si>
    <t>H-65</t>
  </si>
  <si>
    <t>Lucent Aviation-Bell Labs#1-Murray Hill</t>
  </si>
  <si>
    <t>H-89</t>
  </si>
  <si>
    <t>40 Acre Tank Field Helistop</t>
  </si>
  <si>
    <t>H-90</t>
  </si>
  <si>
    <t>Rahway River Tank Farm Helistop</t>
  </si>
  <si>
    <t>warren</t>
  </si>
  <si>
    <t>H-NJSP B6</t>
  </si>
  <si>
    <t>NJSP - Washington Helistop</t>
  </si>
  <si>
    <t>Warren</t>
  </si>
  <si>
    <t>H-242</t>
  </si>
  <si>
    <t>NG Washington Armory Helistop</t>
  </si>
  <si>
    <t>H-263</t>
  </si>
  <si>
    <t>NG Phillipsburg Armory Helistop</t>
  </si>
  <si>
    <t>H-121</t>
  </si>
  <si>
    <t>Warren Hospital Helistop</t>
  </si>
  <si>
    <t>H-127</t>
  </si>
  <si>
    <t>New Village Helistop</t>
  </si>
  <si>
    <t>H-187</t>
  </si>
  <si>
    <t>Panther Valley Helistop</t>
  </si>
  <si>
    <t>H-256</t>
  </si>
  <si>
    <t>Milana Heliport</t>
  </si>
  <si>
    <t>H-293</t>
  </si>
  <si>
    <t>Hackettstown Helistop</t>
  </si>
  <si>
    <t>H-31</t>
  </si>
  <si>
    <t>Yards Creek Helistop</t>
  </si>
  <si>
    <t>H-32</t>
  </si>
  <si>
    <t>Belvidere Helistop</t>
  </si>
  <si>
    <t>H-454</t>
  </si>
  <si>
    <t>Darst Helistop</t>
  </si>
  <si>
    <t>H-46</t>
  </si>
  <si>
    <t>Oxford Quarry Helistop</t>
  </si>
  <si>
    <t>H-468</t>
  </si>
  <si>
    <t>Hackettstown Regional Medical Ctrr HS</t>
  </si>
  <si>
    <t>H-472</t>
  </si>
  <si>
    <t>Pio Costa Sand &amp; Gravel Helistop</t>
  </si>
  <si>
    <t>H-475</t>
  </si>
  <si>
    <t>Merrill Creek Reservoir Helistop</t>
  </si>
  <si>
    <t>H-478</t>
  </si>
  <si>
    <t>White Willow Helistop</t>
  </si>
  <si>
    <t>H-508</t>
  </si>
  <si>
    <t>Warren County Helistop</t>
  </si>
  <si>
    <t>fip</t>
  </si>
  <si>
    <t>Action</t>
  </si>
  <si>
    <t>Faa_code</t>
  </si>
  <si>
    <t>type</t>
  </si>
  <si>
    <t>Open</t>
  </si>
  <si>
    <t>armory</t>
  </si>
  <si>
    <t>corp</t>
  </si>
  <si>
    <t>Reliant Energy-Werner Helistop</t>
  </si>
  <si>
    <t>No</t>
  </si>
  <si>
    <t>H-196</t>
  </si>
  <si>
    <t>Dow Jones &amp; Company Helistop</t>
  </si>
  <si>
    <t>H-231</t>
  </si>
  <si>
    <t>emerg</t>
  </si>
  <si>
    <t>Bellemead Development Corp Heliport</t>
  </si>
  <si>
    <t>H-70</t>
  </si>
  <si>
    <t>Hess - Perth Amboy</t>
  </si>
  <si>
    <t>H-95</t>
  </si>
  <si>
    <t>Stepan Helistop</t>
  </si>
  <si>
    <t>H-100</t>
  </si>
  <si>
    <t>congoleum helistop</t>
  </si>
  <si>
    <t>H-112</t>
  </si>
  <si>
    <t>Peddie School Helistop</t>
  </si>
  <si>
    <t>H-143</t>
  </si>
  <si>
    <t>Germania Helistop</t>
  </si>
  <si>
    <t>H-16</t>
  </si>
  <si>
    <t>Ridgefield Park Helistop</t>
  </si>
  <si>
    <t>H-233</t>
  </si>
  <si>
    <t>Stillmeadows Helistop</t>
  </si>
  <si>
    <t>H-235</t>
  </si>
  <si>
    <t>Bergen Police/Fire Academy Helistop</t>
  </si>
  <si>
    <t>H-237</t>
  </si>
  <si>
    <t xml:space="preserve">Open      </t>
  </si>
  <si>
    <t>resort</t>
  </si>
  <si>
    <t>Idylease Helistop</t>
  </si>
  <si>
    <t>H-261</t>
  </si>
  <si>
    <t>Suburban Helistop</t>
  </si>
  <si>
    <t>H-262</t>
  </si>
  <si>
    <t>Seabrook Helistop</t>
  </si>
  <si>
    <t>H-273</t>
  </si>
  <si>
    <t>ADP-Florham Park Helistop</t>
  </si>
  <si>
    <t>H-274</t>
  </si>
  <si>
    <t>Cherry Hill Helistop</t>
  </si>
  <si>
    <t>H-343</t>
  </si>
  <si>
    <t>Wyeth Holdings Corporation</t>
  </si>
  <si>
    <t>H-352</t>
  </si>
  <si>
    <t>Lembo Helistop</t>
  </si>
  <si>
    <t>H-355</t>
  </si>
  <si>
    <t>Island Helistop</t>
  </si>
  <si>
    <t>H-374</t>
  </si>
  <si>
    <t>Guido Memorial Heliport</t>
  </si>
  <si>
    <t>H-378</t>
  </si>
  <si>
    <t>Hansen Heliport</t>
  </si>
  <si>
    <t>H-380</t>
  </si>
  <si>
    <t>Atlantic Detroit Diesel #2-Lodi HS</t>
  </si>
  <si>
    <t>H-383</t>
  </si>
  <si>
    <t>Alfieri-Parkway Associates Helistop</t>
  </si>
  <si>
    <t>H-420</t>
  </si>
  <si>
    <t>Educational Testing Helistop</t>
  </si>
  <si>
    <t>H-50</t>
  </si>
  <si>
    <t>Hansen Helistop-Pleasantville</t>
  </si>
  <si>
    <t>H-52</t>
  </si>
  <si>
    <t>salem</t>
  </si>
  <si>
    <t>Dupont Chambers Works</t>
  </si>
  <si>
    <t>H-85</t>
  </si>
  <si>
    <t>hunterdon</t>
  </si>
  <si>
    <t>Constrad Helistop</t>
  </si>
  <si>
    <t>H-92</t>
  </si>
  <si>
    <t>Hansen Heliport-Northfield</t>
  </si>
  <si>
    <t>H-97</t>
  </si>
  <si>
    <t>Wuerker's New Acre Farm Helistop</t>
  </si>
  <si>
    <t>farm</t>
  </si>
  <si>
    <t>Cruz Farm Heliport</t>
  </si>
  <si>
    <t>H-139</t>
  </si>
  <si>
    <t>Longbridge Farm Helistop</t>
  </si>
  <si>
    <t>H-368</t>
  </si>
  <si>
    <t>golf</t>
  </si>
  <si>
    <t>trooper</t>
  </si>
  <si>
    <t>utility</t>
  </si>
  <si>
    <t>Harrah's Casino Hotel Heliport</t>
  </si>
  <si>
    <t>H-428</t>
  </si>
  <si>
    <t>hi roller</t>
  </si>
  <si>
    <t>hospital</t>
  </si>
  <si>
    <t>medivac</t>
  </si>
  <si>
    <t>mosq</t>
  </si>
  <si>
    <t xml:space="preserve">Open     </t>
  </si>
  <si>
    <t xml:space="preserve">Open        </t>
  </si>
  <si>
    <t>Gateway III Helistop</t>
  </si>
  <si>
    <t>H-407</t>
  </si>
  <si>
    <t>oth</t>
  </si>
  <si>
    <t>panynj</t>
  </si>
  <si>
    <t>Ope</t>
  </si>
  <si>
    <t>pharma</t>
  </si>
  <si>
    <t>SK76</t>
  </si>
  <si>
    <t>prison</t>
  </si>
  <si>
    <t>special</t>
  </si>
  <si>
    <t>LTO1</t>
  </si>
  <si>
    <t>INACTIVE</t>
  </si>
  <si>
    <t>h-166</t>
  </si>
  <si>
    <t>H-67</t>
  </si>
  <si>
    <t>faa_code1</t>
  </si>
  <si>
    <t>bell 206</t>
  </si>
  <si>
    <t>misquito</t>
  </si>
  <si>
    <t xml:space="preserve">forest </t>
  </si>
  <si>
    <t>bell OH58 (bell 206)</t>
  </si>
  <si>
    <t>bell UH1</t>
  </si>
  <si>
    <t>Blackhawk</t>
  </si>
  <si>
    <t>macdonald MD-530 (cayuse OH-6)</t>
  </si>
  <si>
    <t>robinson ASTRO R44</t>
  </si>
  <si>
    <t>NJDOT Designator</t>
  </si>
  <si>
    <t>Type of Private AirPort</t>
  </si>
  <si>
    <t>REPORT</t>
  </si>
  <si>
    <t>assume all helicoptors (50% bell 206 50% blackhawks)</t>
  </si>
  <si>
    <t>FAA 5010 AIRPORT</t>
  </si>
  <si>
    <t>report</t>
  </si>
  <si>
    <t>5010 REPORT BASED AIRCRAFT</t>
  </si>
  <si>
    <t>ATsingle</t>
  </si>
  <si>
    <t>ATjet</t>
  </si>
  <si>
    <t>ATheli</t>
  </si>
  <si>
    <t>OperationsAirTaxi (Arrival &amp; Departure)</t>
  </si>
  <si>
    <t>5010 REPORT BASED AIRCRAFT &amp; OPERATIONS</t>
  </si>
  <si>
    <t>ATmulti (piston) 50%multi</t>
  </si>
  <si>
    <t>ATmulti (turbine)50%multi</t>
  </si>
  <si>
    <t>Operations Date</t>
  </si>
  <si>
    <t>AT all multi</t>
  </si>
  <si>
    <t>AT multi</t>
  </si>
  <si>
    <t>Assumption</t>
  </si>
  <si>
    <t>FAA 5010 REPORT BASED AIRCRAFT</t>
  </si>
  <si>
    <t>FAA 5010 REPORT AIRPORTS</t>
  </si>
  <si>
    <t>LTO CALCULATION (OPERATIONS/2)</t>
  </si>
  <si>
    <t>5010 REPORT OPERATIONS (ARRIVAL &amp; DEPARTURE)</t>
  </si>
  <si>
    <t>GaMulti Piston</t>
  </si>
  <si>
    <t>Gasingle Piston</t>
  </si>
  <si>
    <t>Gamulti TURBINE</t>
  </si>
  <si>
    <t>Gajet TURBINE</t>
  </si>
  <si>
    <t>Gaheli TURBINE</t>
  </si>
  <si>
    <t>airport aircraft</t>
  </si>
  <si>
    <r>
      <t>LTO BY AIRCRAFT TYPE (OPERATIONS/2)</t>
    </r>
    <r>
      <rPr>
        <b/>
        <vertAlign val="superscript"/>
        <sz val="11"/>
        <color theme="1"/>
        <rFont val="Calibri"/>
        <family val="2"/>
        <scheme val="minor"/>
      </rPr>
      <t>1</t>
    </r>
  </si>
  <si>
    <r>
      <t>OPERATIONS BY AIRCRAFT TYPE</t>
    </r>
    <r>
      <rPr>
        <b/>
        <vertAlign val="superscript"/>
        <sz val="11"/>
        <color theme="1"/>
        <rFont val="Calibri"/>
        <family val="2"/>
        <scheme val="minor"/>
      </rPr>
      <t>1</t>
    </r>
  </si>
  <si>
    <r>
      <t>FAA 5010 REPORT OPERATIONS</t>
    </r>
    <r>
      <rPr>
        <b/>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</si>
  <si>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The number of general aviation operations for the airports highlighted in bold red erronously include air taxi and military aircraft.  This increase is not significant to the total number of general aviation operations. Additionally general aviation aircraft does not have high emission factors so the increase from double counting the military and air taxi emissions under the general aviation turbine and piston categories is not significant and so no change will be made in the inventory already submitted.  However corrections will be made to this calculation sheet for future year inventories.</t>
    </r>
  </si>
  <si>
    <t>The State of New Jersey</t>
  </si>
  <si>
    <t>for the Non-Road Orphan Category of Aircraft</t>
  </si>
  <si>
    <t>for New Jersey</t>
  </si>
  <si>
    <r>
      <rPr>
        <vertAlign val="superscript"/>
        <sz val="11"/>
        <color theme="1"/>
        <rFont val="Calibri"/>
        <family val="2"/>
        <scheme val="minor"/>
      </rPr>
      <t>1</t>
    </r>
    <r>
      <rPr>
        <sz val="11"/>
        <color theme="1"/>
        <rFont val="Calibri"/>
        <family val="2"/>
        <scheme val="minor"/>
      </rPr>
      <t>The emission factors are assumed to be the same as for an average single piston engine included in table 13 of this Attachment.</t>
    </r>
  </si>
  <si>
    <t>EWR</t>
  </si>
  <si>
    <t>Newark Liberty Airport</t>
  </si>
  <si>
    <t>ESSEX</t>
  </si>
  <si>
    <t>StateCounty FIPS</t>
  </si>
  <si>
    <t>Department of Environmental Protection</t>
  </si>
  <si>
    <t>Volatile Organic Compouds (VOC), Nitrogen Oxide (NOx) Carbon Monoxide (CO), Particulate Matter (PM10 and PM2.5) and Sulfur Dioxide (SO2) Emissions</t>
  </si>
  <si>
    <t>Airbus A300F4-600 Series</t>
  </si>
  <si>
    <t>Airbus A318-100 Series</t>
  </si>
  <si>
    <t>Airbus A321-200 Series</t>
  </si>
  <si>
    <t>V2530-A5</t>
  </si>
  <si>
    <t>Airbus A340-300 Series</t>
  </si>
  <si>
    <t>Airbus A340-500 Series</t>
  </si>
  <si>
    <t>Airbus A340-600 Series</t>
  </si>
  <si>
    <t>Boeing 737-600 Series</t>
  </si>
  <si>
    <t>Boeing 737-900 Series</t>
  </si>
  <si>
    <t>Boeing 757-300 Series</t>
  </si>
  <si>
    <t>PW2043</t>
  </si>
  <si>
    <t>Boeing 777-300 ER</t>
  </si>
  <si>
    <t>JT3D-7 series Smoke fix  14-70KC</t>
  </si>
  <si>
    <t>CF6-80C2D1F 1862M39</t>
  </si>
  <si>
    <t>Boeing MD-82</t>
  </si>
  <si>
    <t>JT8D-219 Environmental Kit (E_Kit)</t>
  </si>
  <si>
    <t>Boeing MD-87</t>
  </si>
  <si>
    <t>Boeing MD-88</t>
  </si>
  <si>
    <t>Boeing MD-90</t>
  </si>
  <si>
    <t>V2525-D5</t>
  </si>
  <si>
    <t>Bombardier CRJ-200</t>
  </si>
  <si>
    <t>Embraer ERJ170</t>
  </si>
  <si>
    <t>Bombardier Learjet 35A/36A (C-21A)</t>
  </si>
  <si>
    <t>PT6A-20</t>
  </si>
  <si>
    <t>Raytheon C-12 Huron</t>
  </si>
  <si>
    <t>Boeing DC-10-40 Series</t>
  </si>
  <si>
    <t>JT9D-59A</t>
  </si>
  <si>
    <t>Bell AH-1J Cobra</t>
  </si>
  <si>
    <t>Sikorsky CH-53 Sea Stallion</t>
  </si>
  <si>
    <t>CF6-50C2</t>
  </si>
  <si>
    <t>PW4158</t>
  </si>
  <si>
    <t>CF6-80C2A2 (1GE016)</t>
  </si>
  <si>
    <t>CFM56-5B8/P</t>
  </si>
  <si>
    <t>CFM56-5B1/2P</t>
  </si>
  <si>
    <t>Trent 553-61</t>
  </si>
  <si>
    <t>Trent 556-61 Phase5 Tiled (6RR041)</t>
  </si>
  <si>
    <t>PW2040 (4PW073)</t>
  </si>
  <si>
    <t>PW4060 Reduced smoke</t>
  </si>
  <si>
    <t>CF6-80C2B8FA</t>
  </si>
  <si>
    <t>GE90-115B</t>
  </si>
  <si>
    <t>JT8D-217A</t>
  </si>
  <si>
    <t>JT8D-217C</t>
  </si>
  <si>
    <t>CF34-3A1</t>
  </si>
  <si>
    <t>AE3007A1E</t>
  </si>
  <si>
    <t>TAY 611-8C</t>
  </si>
  <si>
    <t>ATR 42-300</t>
  </si>
  <si>
    <t>ATR 42-320</t>
  </si>
  <si>
    <t>ATR 72-200</t>
  </si>
  <si>
    <t>JT15D-4 series (1PW036)</t>
  </si>
  <si>
    <t>PW308C</t>
  </si>
  <si>
    <t>PW306B</t>
  </si>
  <si>
    <t>Fairchild SA-227-AC Metro III</t>
  </si>
  <si>
    <t>CFM56-5C2/P</t>
  </si>
  <si>
    <t>PW306A</t>
  </si>
  <si>
    <t>BR700-710A1-10 (3BR001)</t>
  </si>
  <si>
    <t>Raytheon Beech 99</t>
  </si>
  <si>
    <t>PT6A-36</t>
  </si>
  <si>
    <t>PW308A</t>
  </si>
  <si>
    <t>de Havilland DHC-6-100 Twin Otter</t>
  </si>
  <si>
    <t>AS907-1-1A</t>
  </si>
  <si>
    <t>Bombardier de Havilland Dash 8 Q400</t>
  </si>
  <si>
    <t>PW150A</t>
  </si>
  <si>
    <t>de Havilland DHC-8-100</t>
  </si>
  <si>
    <t>PW120A</t>
  </si>
  <si>
    <t>de Havilland DHC-8-300</t>
  </si>
  <si>
    <t>CFM56-7B27</t>
  </si>
  <si>
    <t>CF6-50E2 Low emissions fuel nozzle</t>
  </si>
  <si>
    <t>JT9D-20J</t>
  </si>
  <si>
    <t>Boeing 777-200 Series</t>
  </si>
  <si>
    <t>GE90-90B DAC II (6GE090)</t>
  </si>
  <si>
    <t>GE90-110B1</t>
  </si>
  <si>
    <t>JT8D-7 series Reduced emissions (8PW085)</t>
  </si>
  <si>
    <t>CF34-8C5 LEC (8GE110)</t>
  </si>
  <si>
    <t>CF34-8E5 LEC (8GE108)</t>
  </si>
  <si>
    <t>PW121A</t>
  </si>
  <si>
    <t>Rockwell Sabreliner 65</t>
  </si>
  <si>
    <t>Embraer ERJ135-ER</t>
  </si>
  <si>
    <t>CF34-3A</t>
  </si>
  <si>
    <t>BR700-710A1-10 (4BR008)</t>
  </si>
  <si>
    <t>Bell AH-1W SuperCobra</t>
  </si>
  <si>
    <t>Boeing MD-10-30</t>
  </si>
  <si>
    <t>T64-GE-413</t>
  </si>
  <si>
    <t>CF6-80C2B1F 1862M39</t>
  </si>
  <si>
    <t>RB211-535E4 Phase 5</t>
  </si>
  <si>
    <t>Boeing DC-10-30 Series</t>
  </si>
  <si>
    <t>Shorts 330-200 Series</t>
  </si>
  <si>
    <t>CFM56-5B5/P</t>
  </si>
  <si>
    <t>Airbus A321-100 Series</t>
  </si>
  <si>
    <t>TF33-P-100</t>
  </si>
  <si>
    <t>SPEY Mk511 (8RR043)</t>
  </si>
  <si>
    <t>Pilatus PC-6 Porter</t>
  </si>
  <si>
    <t>BR700-710C4-11</t>
  </si>
  <si>
    <t>PT6A-67B</t>
  </si>
  <si>
    <t>PW307A TALON II (11PW100)</t>
  </si>
  <si>
    <t>Dassault Falcon 2000-EX</t>
  </si>
  <si>
    <t>CFM56-7B20</t>
  </si>
  <si>
    <t>Dassault Falcon 900-EX</t>
  </si>
  <si>
    <t>RB211-524B series Phase 2</t>
  </si>
  <si>
    <t>13478.1*A</t>
  </si>
  <si>
    <t>AEA</t>
  </si>
  <si>
    <t>NYC</t>
  </si>
  <si>
    <t>NEW JERSEY</t>
  </si>
  <si>
    <t>NJ ST FOREST FIRE SVC</t>
  </si>
  <si>
    <t>PO BOX 404</t>
  </si>
  <si>
    <t>TRENTON, NJ 08625</t>
  </si>
  <si>
    <t xml:space="preserve">    609-292-2977</t>
  </si>
  <si>
    <t>JOHN T FLYNTZ</t>
  </si>
  <si>
    <t>AEROFLEX-ANDOVER ARPT, P.O. BOX 709</t>
  </si>
  <si>
    <t>ANDOVER, NJ 07821</t>
  </si>
  <si>
    <t xml:space="preserve">    973-786-5100</t>
  </si>
  <si>
    <t>41-00-31.0310N</t>
  </si>
  <si>
    <t>147631.0310N</t>
  </si>
  <si>
    <t>074-44-16.9220W</t>
  </si>
  <si>
    <t>269056.9220W</t>
  </si>
  <si>
    <t>13W</t>
  </si>
  <si>
    <t>NEW YORK</t>
  </si>
  <si>
    <t>N</t>
  </si>
  <si>
    <t>ZNY</t>
  </si>
  <si>
    <t>ZCN</t>
  </si>
  <si>
    <t>MIV</t>
  </si>
  <si>
    <t>MILLVILLE</t>
  </si>
  <si>
    <t>1-800-WX-BRIEF</t>
  </si>
  <si>
    <t>Y</t>
  </si>
  <si>
    <t>NO OBJECTION</t>
  </si>
  <si>
    <t>100LL</t>
  </si>
  <si>
    <t>MAJOR</t>
  </si>
  <si>
    <t>NONE</t>
  </si>
  <si>
    <t>SEE RMK</t>
  </si>
  <si>
    <t>SS-SR</t>
  </si>
  <si>
    <t>CG</t>
  </si>
  <si>
    <t>ADAM</t>
  </si>
  <si>
    <t>TIE</t>
  </si>
  <si>
    <t>CHTR,INSTR,RNTL</t>
  </si>
  <si>
    <t>Y-L</t>
  </si>
  <si>
    <t>13478.*A</t>
  </si>
  <si>
    <t>GREEN TOWNSHIP</t>
  </si>
  <si>
    <t>150 KENNEDY RD, PO BOX 65</t>
  </si>
  <si>
    <t>TRANQUILITY, NJ 07879</t>
  </si>
  <si>
    <t xml:space="preserve">    908-852-9333</t>
  </si>
  <si>
    <t>LINDA PERALTA</t>
  </si>
  <si>
    <t>PO BOX 65, 150 KENNEDY ROAD</t>
  </si>
  <si>
    <t>40-57-57.8000N</t>
  </si>
  <si>
    <t>147477.8000N</t>
  </si>
  <si>
    <t>074-46-54.0000W</t>
  </si>
  <si>
    <t>269214.0000W</t>
  </si>
  <si>
    <t>12W</t>
  </si>
  <si>
    <t>SW</t>
  </si>
  <si>
    <t>NOT ANALYZED</t>
  </si>
  <si>
    <t>MINOR</t>
  </si>
  <si>
    <t>FAA-EST</t>
  </si>
  <si>
    <t>ACY</t>
  </si>
  <si>
    <t>ATLANTIC CITY</t>
  </si>
  <si>
    <t>ATLANTIC CITY INTL</t>
  </si>
  <si>
    <t>10W</t>
  </si>
  <si>
    <t>WASHINGTON</t>
  </si>
  <si>
    <t>NW</t>
  </si>
  <si>
    <t>ZDC</t>
  </si>
  <si>
    <t>ZCW</t>
  </si>
  <si>
    <t>F</t>
  </si>
  <si>
    <t>100LLA</t>
  </si>
  <si>
    <t>HIGH</t>
  </si>
  <si>
    <t>3RD PARTY SURVEY</t>
  </si>
  <si>
    <t>BLM</t>
  </si>
  <si>
    <t>BELMAR/FARMINGDALE</t>
  </si>
  <si>
    <t>MONMOUTH EXECUTIVE</t>
  </si>
  <si>
    <t>W</t>
  </si>
  <si>
    <t>HGR,TIE</t>
  </si>
  <si>
    <t>13536.*A</t>
  </si>
  <si>
    <t>ALBION AIRPORT, INC.</t>
  </si>
  <si>
    <t>817 WATSONTOWN RD.</t>
  </si>
  <si>
    <t>BERLIN, NJ 08009</t>
  </si>
  <si>
    <t xml:space="preserve">    856-767-1233</t>
  </si>
  <si>
    <t>KARL KLEINBERG</t>
  </si>
  <si>
    <t>817 WATSONTOWN RD</t>
  </si>
  <si>
    <t>39-46-42.4000N</t>
  </si>
  <si>
    <t>143202.4000N</t>
  </si>
  <si>
    <t>074-56-52.1000W</t>
  </si>
  <si>
    <t>269812.1000W</t>
  </si>
  <si>
    <t>SALES</t>
  </si>
  <si>
    <t>13543.*A</t>
  </si>
  <si>
    <t>J.D. AIR INC.</t>
  </si>
  <si>
    <t>17-68 RIVER ROAD</t>
  </si>
  <si>
    <t>FAIRLAWN, NJ 07410</t>
  </si>
  <si>
    <t xml:space="preserve">    201-796-1556</t>
  </si>
  <si>
    <t>DENNIS KIERNAN</t>
  </si>
  <si>
    <t>36 LAMBERT RD.</t>
  </si>
  <si>
    <t>BLAIRSTOWN, NJ 07825</t>
  </si>
  <si>
    <t xml:space="preserve">    908-362-8965</t>
  </si>
  <si>
    <t>40-58-16.1000N</t>
  </si>
  <si>
    <t>147496.1000N</t>
  </si>
  <si>
    <t>074-59-50.9000W</t>
  </si>
  <si>
    <t>269990.9000W</t>
  </si>
  <si>
    <t>LOW</t>
  </si>
  <si>
    <t>NGS</t>
  </si>
  <si>
    <t>13566.*A</t>
  </si>
  <si>
    <t>J. DI ORIO</t>
  </si>
  <si>
    <t>14 BRIARWOOD LA</t>
  </si>
  <si>
    <t>BRIDGETON, NJ 08302</t>
  </si>
  <si>
    <t>39-28-22.9000N</t>
  </si>
  <si>
    <t>142102.9000N</t>
  </si>
  <si>
    <t>075-11-03.9000W</t>
  </si>
  <si>
    <t>270663.9000W</t>
  </si>
  <si>
    <t>11W</t>
  </si>
  <si>
    <t>NE</t>
  </si>
  <si>
    <t>CDW</t>
  </si>
  <si>
    <t>CALDWELL</t>
  </si>
  <si>
    <t>ESSEX COUNTY</t>
  </si>
  <si>
    <t>NGY</t>
  </si>
  <si>
    <t>AVNCS,CHTR,INSTR,RNTL,SALES</t>
  </si>
  <si>
    <t>13640.1*A</t>
  </si>
  <si>
    <t>CROSS KEYS AIRPORT INC</t>
  </si>
  <si>
    <t>1531 N. TUCKAHOE ROAD</t>
  </si>
  <si>
    <t>WILLIAMSTOWN, NJ 08094</t>
  </si>
  <si>
    <t xml:space="preserve">    856-629-3033</t>
  </si>
  <si>
    <t>HANK OSTROSKY</t>
  </si>
  <si>
    <t>39-42-19.7130N</t>
  </si>
  <si>
    <t>142939.7130N</t>
  </si>
  <si>
    <t>075-01-58.8110W</t>
  </si>
  <si>
    <t>270118.8110W</t>
  </si>
  <si>
    <t>AVNCS,INSTR,PAJA,RNTL</t>
  </si>
  <si>
    <t>13782.*A</t>
  </si>
  <si>
    <t>DONALD SCHWANDA</t>
  </si>
  <si>
    <t>115 AIRPORT RD</t>
  </si>
  <si>
    <t>HACKETTSTOWN, NJ 07840</t>
  </si>
  <si>
    <t xml:space="preserve">    908-852-4664</t>
  </si>
  <si>
    <t>40-49-12.3570N</t>
  </si>
  <si>
    <t>146952.3570N</t>
  </si>
  <si>
    <t>074-51-18.6020W</t>
  </si>
  <si>
    <t>269478.6020W</t>
  </si>
  <si>
    <t>INSTR,RNTL</t>
  </si>
  <si>
    <t>13796.2*A</t>
  </si>
  <si>
    <t>TOWN OF HAMMONTON</t>
  </si>
  <si>
    <t>TOWN HALL, 100 CENTRAL AVENUE</t>
  </si>
  <si>
    <t>HAMMONTON, NJ 08037</t>
  </si>
  <si>
    <t xml:space="preserve">    609-567-4300</t>
  </si>
  <si>
    <t>39-40-02.9000N</t>
  </si>
  <si>
    <t>142802.9000N</t>
  </si>
  <si>
    <t>074-45-27.8000W</t>
  </si>
  <si>
    <t>269127.8000W</t>
  </si>
  <si>
    <t>GLD,INSTR,RNTL,SALES</t>
  </si>
  <si>
    <t>13864.*A</t>
  </si>
  <si>
    <t>CENTRAL JERSEY R.W. INC</t>
  </si>
  <si>
    <t>PO BOX 186 BARBARA DR.</t>
  </si>
  <si>
    <t>CROSSWICKS, NJ 08515</t>
  </si>
  <si>
    <t xml:space="preserve">    609-298-6645</t>
  </si>
  <si>
    <t>GEORGE P. DENGLER</t>
  </si>
  <si>
    <t>46 AIRPORT ROAD</t>
  </si>
  <si>
    <t>JOBSTOWN, NJ 08041</t>
  </si>
  <si>
    <t>40-01-37.5000N</t>
  </si>
  <si>
    <t>144097.5000N</t>
  </si>
  <si>
    <t>074-41-27.2000W</t>
  </si>
  <si>
    <t>268887.2000W</t>
  </si>
  <si>
    <t>CONDITIONAL</t>
  </si>
  <si>
    <t>13890.*A</t>
  </si>
  <si>
    <t>LAKEWOOD TOWNSHIP</t>
  </si>
  <si>
    <t>231 THIRD STREET</t>
  </si>
  <si>
    <t>LAKEWOOD, NJ 08701</t>
  </si>
  <si>
    <t xml:space="preserve">    732-364-2500</t>
  </si>
  <si>
    <t>STEVE REINMAN</t>
  </si>
  <si>
    <t>LAKEWOOD TWP - 231 THIRD ST</t>
  </si>
  <si>
    <t xml:space="preserve">    732-363-6400</t>
  </si>
  <si>
    <t>40-04-00.4890N</t>
  </si>
  <si>
    <t>144240.4890N</t>
  </si>
  <si>
    <t>074-10-39.6100W</t>
  </si>
  <si>
    <t>267039.6100W</t>
  </si>
  <si>
    <t>SE</t>
  </si>
  <si>
    <t>NACO</t>
  </si>
  <si>
    <t>OWNER</t>
  </si>
  <si>
    <t>CHTR,INSTR,RNTL,SALES</t>
  </si>
  <si>
    <t>13911.*A</t>
  </si>
  <si>
    <t>PETER DEROSA</t>
  </si>
  <si>
    <t>425 BEAVER BROOK ROAD</t>
  </si>
  <si>
    <t>LINCOLN PARK, NJ 07035</t>
  </si>
  <si>
    <t xml:space="preserve">    973-628-7166</t>
  </si>
  <si>
    <t>40-56-51.0880N</t>
  </si>
  <si>
    <t>147411.0880N</t>
  </si>
  <si>
    <t>074-18-52.2050W</t>
  </si>
  <si>
    <t>267532.2050W</t>
  </si>
  <si>
    <t>13914.*A</t>
  </si>
  <si>
    <t>CITY OF LINDEN</t>
  </si>
  <si>
    <t>1101 WEST EDGAR RD</t>
  </si>
  <si>
    <t>LINDEN, NJ 07036</t>
  </si>
  <si>
    <t xml:space="preserve">    908-862-5557</t>
  </si>
  <si>
    <t>PAUL DUDLEY</t>
  </si>
  <si>
    <t>40-37-02.8000N</t>
  </si>
  <si>
    <t>146222.8000N</t>
  </si>
  <si>
    <t>074-14-40.5000W</t>
  </si>
  <si>
    <t>267280.5000W</t>
  </si>
  <si>
    <t>13925.*A</t>
  </si>
  <si>
    <t>CAVE HOLDINGS-FLYING W, LLC</t>
  </si>
  <si>
    <t>60 FOSTERTOWN RD</t>
  </si>
  <si>
    <t>MEDFORD, NJ 08055</t>
  </si>
  <si>
    <t xml:space="preserve">    609-261-7880</t>
  </si>
  <si>
    <t>MINDY REDNER</t>
  </si>
  <si>
    <t xml:space="preserve">    609-267-7673</t>
  </si>
  <si>
    <t>39-56-03.4000N</t>
  </si>
  <si>
    <t>143763.4000N</t>
  </si>
  <si>
    <t>074-48-26.0000W</t>
  </si>
  <si>
    <t>269306.0000W</t>
  </si>
  <si>
    <t>13966.*A</t>
  </si>
  <si>
    <t>CENTRAL JERSEY AIRPORT SERVICES INC</t>
  </si>
  <si>
    <t>PO BOX 358</t>
  </si>
  <si>
    <t>MANVILLE, NJ 08835</t>
  </si>
  <si>
    <t xml:space="preserve">    908-526-2822</t>
  </si>
  <si>
    <t>GREG BURCHETTE</t>
  </si>
  <si>
    <t>40-31-27.9832N</t>
  </si>
  <si>
    <t>145887.9832N</t>
  </si>
  <si>
    <t>074-35-53.8472W</t>
  </si>
  <si>
    <t>268553.8472W</t>
  </si>
  <si>
    <t>AVN</t>
  </si>
  <si>
    <t>GLD,INSTR,RNTL,TOW</t>
  </si>
  <si>
    <t>MILLVILLE MUNI</t>
  </si>
  <si>
    <t>NGRY3</t>
  </si>
  <si>
    <t>MMU</t>
  </si>
  <si>
    <t>MORRISTOWN</t>
  </si>
  <si>
    <t>MORRISTOWN MUNI</t>
  </si>
  <si>
    <t>HIGH/LOW</t>
  </si>
  <si>
    <t>14037.1*A</t>
  </si>
  <si>
    <t>N.J. DEPT. OF TRANSPORTATION</t>
  </si>
  <si>
    <t xml:space="preserve">    609-530-2900</t>
  </si>
  <si>
    <t>68 STACY HAINES RD.</t>
  </si>
  <si>
    <t>LUMBERTON, NJ 08048</t>
  </si>
  <si>
    <t xml:space="preserve">    609-267-3131</t>
  </si>
  <si>
    <t>39-56-34.4000N</t>
  </si>
  <si>
    <t>143794.4000N</t>
  </si>
  <si>
    <t>074-50-44.7000W</t>
  </si>
  <si>
    <t>269444.7000W</t>
  </si>
  <si>
    <t>INSTR,RNTL,SALES</t>
  </si>
  <si>
    <t>NEWARK</t>
  </si>
  <si>
    <t>NEWARK LIBERTY INTL</t>
  </si>
  <si>
    <t>14109.*A</t>
  </si>
  <si>
    <t>CITY OF OCEAN CITY</t>
  </si>
  <si>
    <t>26TH STREET &amp; BAY AVENUE</t>
  </si>
  <si>
    <t>OCEAN CITY, NJ 08226</t>
  </si>
  <si>
    <t xml:space="preserve">    609-525-9223</t>
  </si>
  <si>
    <t>WILLIAM R COLANGELO</t>
  </si>
  <si>
    <t>14125.*A</t>
  </si>
  <si>
    <t>MADISON INC.</t>
  </si>
  <si>
    <t>182 PENSION RD</t>
  </si>
  <si>
    <t>ENGLISHTOWN, NJ 07726</t>
  </si>
  <si>
    <t xml:space="preserve">    732-446-0303</t>
  </si>
  <si>
    <t>PAUL CERNIGLIA</t>
  </si>
  <si>
    <t>40-19-47.5920N</t>
  </si>
  <si>
    <t>145187.5920N</t>
  </si>
  <si>
    <t>074-20-48.4330W</t>
  </si>
  <si>
    <t>267648.4330W</t>
  </si>
  <si>
    <t>14162.*A</t>
  </si>
  <si>
    <t>PEDRICKTOWN, NJ 08067</t>
  </si>
  <si>
    <t>39-44-08.0280N</t>
  </si>
  <si>
    <t>143048.0280N</t>
  </si>
  <si>
    <t>075-23-51.7960W</t>
  </si>
  <si>
    <t>271431.7960W</t>
  </si>
  <si>
    <t>14189.*A</t>
  </si>
  <si>
    <t>ALEXANDRIA AIRPARK, LLC</t>
  </si>
  <si>
    <t>63 AIRPORT ROAD</t>
  </si>
  <si>
    <t>PITTSTOWN, NJ 08867</t>
  </si>
  <si>
    <t xml:space="preserve">    908-730-9223</t>
  </si>
  <si>
    <t>W. FRITSCHE - L. CASTNER</t>
  </si>
  <si>
    <t>40-35-15.2660N</t>
  </si>
  <si>
    <t>146115.2660N</t>
  </si>
  <si>
    <t>075-01-09.9140W</t>
  </si>
  <si>
    <t>270069.9140W</t>
  </si>
  <si>
    <t>INSTR,PAJA,RNTL,SALES</t>
  </si>
  <si>
    <t>14190.*A</t>
  </si>
  <si>
    <t>SKY MANOR AIRPORT PARTNERS LLC</t>
  </si>
  <si>
    <t>PO BOX 56</t>
  </si>
  <si>
    <t xml:space="preserve">    908-996-4200</t>
  </si>
  <si>
    <t>SKY MANOR AIRPORT PARTNERS LCC</t>
  </si>
  <si>
    <t>40-33-57.1760N</t>
  </si>
  <si>
    <t>146037.1760N</t>
  </si>
  <si>
    <t>074-58-45.5090W</t>
  </si>
  <si>
    <t>269925.5090W</t>
  </si>
  <si>
    <t>14215.*A</t>
  </si>
  <si>
    <t>PRINCETON AERO CORP</t>
  </si>
  <si>
    <t>PRINCETON ARPT 41 AIRPARK RD</t>
  </si>
  <si>
    <t>PRINCETON, NJ 08540</t>
  </si>
  <si>
    <t xml:space="preserve">    609-921-3100</t>
  </si>
  <si>
    <t>KENNETH NIERENBERG</t>
  </si>
  <si>
    <t>40-23-56.7000N</t>
  </si>
  <si>
    <t>145436.7000N</t>
  </si>
  <si>
    <t>074-39-32.4000W</t>
  </si>
  <si>
    <t>268772.4000W</t>
  </si>
  <si>
    <t>14231.*A</t>
  </si>
  <si>
    <t>SOLBERG AVIATION COMPANY</t>
  </si>
  <si>
    <t>PO BOX 15</t>
  </si>
  <si>
    <t>READINGTON, NJ 08870</t>
  </si>
  <si>
    <t xml:space="preserve">    908-534-4000</t>
  </si>
  <si>
    <t>SUZANNE SOLBERG NAGLE</t>
  </si>
  <si>
    <t>40-34-58.6196N</t>
  </si>
  <si>
    <t>146098.6196N</t>
  </si>
  <si>
    <t>074-44-11.4020W</t>
  </si>
  <si>
    <t>269051.4020W</t>
  </si>
  <si>
    <t>14261.*A</t>
  </si>
  <si>
    <t>TRA INC.</t>
  </si>
  <si>
    <t>106B SHARON ROAD</t>
  </si>
  <si>
    <t>ROBBINSVILLE, NJ 08691</t>
  </si>
  <si>
    <t xml:space="preserve">    609-259-1059</t>
  </si>
  <si>
    <t>WILLIAM DEY</t>
  </si>
  <si>
    <t>40-12-50.2000N</t>
  </si>
  <si>
    <t>144770.2000N</t>
  </si>
  <si>
    <t>074-36-06.4000W</t>
  </si>
  <si>
    <t>268566.4000W</t>
  </si>
  <si>
    <t>14311.*A</t>
  </si>
  <si>
    <t>SOMERSET AIR SERVICE, INC</t>
  </si>
  <si>
    <t>PO BOX 1007</t>
  </si>
  <si>
    <t>BEDMINSTER, NJ 07921</t>
  </si>
  <si>
    <t xml:space="preserve">    908-722-2444</t>
  </si>
  <si>
    <t>G.D. WALKER, PRES.</t>
  </si>
  <si>
    <t>40-37-33.5670N</t>
  </si>
  <si>
    <t>146253.5670N</t>
  </si>
  <si>
    <t>074-40-12.8760W</t>
  </si>
  <si>
    <t>268812.8760W</t>
  </si>
  <si>
    <t>14344.*A</t>
  </si>
  <si>
    <t>SUSSEX AIRPORT, INC.</t>
  </si>
  <si>
    <t>PO BOX 311</t>
  </si>
  <si>
    <t>SUSSEX, NJ 07461</t>
  </si>
  <si>
    <t xml:space="preserve">    973-875-7337</t>
  </si>
  <si>
    <t>PAUL STYGER</t>
  </si>
  <si>
    <t>41-12-00.7440N</t>
  </si>
  <si>
    <t>148320.7440N</t>
  </si>
  <si>
    <t>074-37-22.9820W</t>
  </si>
  <si>
    <t>268642.9820W</t>
  </si>
  <si>
    <t>AVNCS,INSTR,PAJA,RNTL,SALES</t>
  </si>
  <si>
    <t>TEB</t>
  </si>
  <si>
    <t>TETERBORO</t>
  </si>
  <si>
    <t>14353.1*A</t>
  </si>
  <si>
    <t>COUNTY OF OCEAN</t>
  </si>
  <si>
    <t>129 HOOPER AVENUE, PO BOX 2191</t>
  </si>
  <si>
    <t>TOMS RIVER, NJ 08754-2191</t>
  </si>
  <si>
    <t xml:space="preserve">    732-929-2054</t>
  </si>
  <si>
    <t>RYAN ALLEN</t>
  </si>
  <si>
    <t>39-55-39.0000N</t>
  </si>
  <si>
    <t>143739.0000N</t>
  </si>
  <si>
    <t>074-17-32.6000W</t>
  </si>
  <si>
    <t>267452.6000W</t>
  </si>
  <si>
    <t>TTN</t>
  </si>
  <si>
    <t>TRENTON</t>
  </si>
  <si>
    <t>TRENTON MERCER</t>
  </si>
  <si>
    <t>14384.*A</t>
  </si>
  <si>
    <t>AFFILIATED AIR SERVICES INC</t>
  </si>
  <si>
    <t>235 RED LION RD</t>
  </si>
  <si>
    <t>SOUTHAMPTON, NJ 08088</t>
  </si>
  <si>
    <t xml:space="preserve">    609-859-2266</t>
  </si>
  <si>
    <t>RAYMOND P. DANIELS</t>
  </si>
  <si>
    <t xml:space="preserve">    609-859-8544</t>
  </si>
  <si>
    <t>39-54-14.9460N</t>
  </si>
  <si>
    <t>143654.9460N</t>
  </si>
  <si>
    <t>074-44-58.3770W</t>
  </si>
  <si>
    <t>269098.3770W</t>
  </si>
  <si>
    <t>14385.*A</t>
  </si>
  <si>
    <t>BDGS. INC.</t>
  </si>
  <si>
    <t>1301 W. FOREST GROVE ROAD</t>
  </si>
  <si>
    <t>VINELAND, NJ 08360</t>
  </si>
  <si>
    <t xml:space="preserve">    609-696-5481</t>
  </si>
  <si>
    <t>ROBERT PANTALEO</t>
  </si>
  <si>
    <t>1242 W. GARDEN ROAD</t>
  </si>
  <si>
    <t xml:space="preserve">    856-794-2134</t>
  </si>
  <si>
    <t>39-31-26.4150N</t>
  </si>
  <si>
    <t>142286.4150N</t>
  </si>
  <si>
    <t>075-02-46.8340W</t>
  </si>
  <si>
    <t>270166.8340W</t>
  </si>
  <si>
    <t>14387.*A</t>
  </si>
  <si>
    <t>DOWNSTOWN ARPT. INC.</t>
  </si>
  <si>
    <t>339 HARDING HWY</t>
  </si>
  <si>
    <t xml:space="preserve">    856-697-3300</t>
  </si>
  <si>
    <t>CURTIS NIXHOLM</t>
  </si>
  <si>
    <t>39-32-22.5000N</t>
  </si>
  <si>
    <t>142342.5000N</t>
  </si>
  <si>
    <t>074-58-03.6000W</t>
  </si>
  <si>
    <t>269883.6000W</t>
  </si>
  <si>
    <t>AGRI</t>
  </si>
  <si>
    <t>14447.*A</t>
  </si>
  <si>
    <t>EAGLES NEST AIRPORT LLC</t>
  </si>
  <si>
    <t>PO BOX 166</t>
  </si>
  <si>
    <t>TENNENT, NJ 07763</t>
  </si>
  <si>
    <t xml:space="preserve">    732-446-6483</t>
  </si>
  <si>
    <t>PETER WEIDHORN</t>
  </si>
  <si>
    <t>60 THOMAS DRIVE</t>
  </si>
  <si>
    <t>MANALAPAN, NJ 07726</t>
  </si>
  <si>
    <t xml:space="preserve">    732-740-2510</t>
  </si>
  <si>
    <t>39-39-54.3000N</t>
  </si>
  <si>
    <t>142794.3000N</t>
  </si>
  <si>
    <t>074-18-27.2000W</t>
  </si>
  <si>
    <t>267507.2000W</t>
  </si>
  <si>
    <t>14448.*A</t>
  </si>
  <si>
    <t>N.J. DEPT. TRANSPORTATION</t>
  </si>
  <si>
    <t>TIM WAGNER</t>
  </si>
  <si>
    <t>126A AIRPORT RD BOX 1</t>
  </si>
  <si>
    <t>WEST MILFORD, NJ 07480</t>
  </si>
  <si>
    <t xml:space="preserve">    973-728-7721</t>
  </si>
  <si>
    <t>41-07-42.2000N</t>
  </si>
  <si>
    <t>148062.2000N</t>
  </si>
  <si>
    <t>074-20-47.5000W</t>
  </si>
  <si>
    <t>267647.5000W</t>
  </si>
  <si>
    <t>AVNCS,INSTR,RNTL,SALES</t>
  </si>
  <si>
    <t>14460.*A</t>
  </si>
  <si>
    <t>DELAWARE RIVER BAY AUTHORITY</t>
  </si>
  <si>
    <t>PO BOX 71</t>
  </si>
  <si>
    <t>NEW CASTLE, DE 19720</t>
  </si>
  <si>
    <t xml:space="preserve">    302-571-1237</t>
  </si>
  <si>
    <t>THOMAS BERRY</t>
  </si>
  <si>
    <t>507 TERMINAL DRIVE BLDG #102</t>
  </si>
  <si>
    <t>RIO GRANDE, NJ 08242</t>
  </si>
  <si>
    <t xml:space="preserve">    609-886-8652</t>
  </si>
  <si>
    <t>39-00-30.6000N</t>
  </si>
  <si>
    <t>140430.6000N</t>
  </si>
  <si>
    <t>074-54-30.9000W</t>
  </si>
  <si>
    <t>269670.9000W</t>
  </si>
  <si>
    <t>14462.91*A</t>
  </si>
  <si>
    <t>EDWARD A. CARTER</t>
  </si>
  <si>
    <t>256 SOUTH TUCKAHOE RD</t>
  </si>
  <si>
    <t xml:space="preserve">    856-629-6699</t>
  </si>
  <si>
    <t>EDWARD A CARTER</t>
  </si>
  <si>
    <t>39-39-20.0000N</t>
  </si>
  <si>
    <t>142760.0000N</t>
  </si>
  <si>
    <t>075-00-52.0000W</t>
  </si>
  <si>
    <t>270052.0000W</t>
  </si>
  <si>
    <t>AGRI,INSTR</t>
  </si>
  <si>
    <t>14466.*A</t>
  </si>
  <si>
    <t>WOODBINE PORT AUTHORITY</t>
  </si>
  <si>
    <t>660 HENRY DECINQUE BLVD</t>
  </si>
  <si>
    <t>WOODBINE, NJ 08270</t>
  </si>
  <si>
    <t xml:space="preserve">    609-861-1300</t>
  </si>
  <si>
    <t>Air</t>
  </si>
  <si>
    <t>Air Taxi &amp;</t>
  </si>
  <si>
    <t>Carrier</t>
  </si>
  <si>
    <t>Commuter</t>
  </si>
  <si>
    <t>SiteNumber</t>
  </si>
  <si>
    <t>EffectiveDate</t>
  </si>
  <si>
    <t>Region</t>
  </si>
  <si>
    <t>DistrictOffice</t>
  </si>
  <si>
    <t>State</t>
  </si>
  <si>
    <t>StateName</t>
  </si>
  <si>
    <t>Use</t>
  </si>
  <si>
    <t>Owner</t>
  </si>
  <si>
    <t>OwnerAddress</t>
  </si>
  <si>
    <t>OwnerCSZ</t>
  </si>
  <si>
    <t>OwnerPhone</t>
  </si>
  <si>
    <t>Manager</t>
  </si>
  <si>
    <t>ManagerAddress</t>
  </si>
  <si>
    <t>ManagerCSZ</t>
  </si>
  <si>
    <t>ManagerPhone</t>
  </si>
  <si>
    <t>ARPLatitude</t>
  </si>
  <si>
    <t>ARPLatitudeS</t>
  </si>
  <si>
    <t>ARPLongitude</t>
  </si>
  <si>
    <t>ARPLongitudeS</t>
  </si>
  <si>
    <t>ARPMethod</t>
  </si>
  <si>
    <t>ARPElevation</t>
  </si>
  <si>
    <t>ARPElevationMethod</t>
  </si>
  <si>
    <t>MagneticVariation</t>
  </si>
  <si>
    <t>MagneticVariationYear</t>
  </si>
  <si>
    <t>TrafficPatternAltitude</t>
  </si>
  <si>
    <t>ChartName</t>
  </si>
  <si>
    <t>DistanceFromCBD</t>
  </si>
  <si>
    <t>DirectionFromCBD</t>
  </si>
  <si>
    <t>LandAreaCoveredByAirport</t>
  </si>
  <si>
    <t>BoundaryARTCCID</t>
  </si>
  <si>
    <t>BoundaryARTCCComputerID</t>
  </si>
  <si>
    <t>BoundaryARTCCName</t>
  </si>
  <si>
    <t>ResponsibleARTCCID</t>
  </si>
  <si>
    <t>ResponsibleARTCCComputerID</t>
  </si>
  <si>
    <t>ResponsibleARTCCName</t>
  </si>
  <si>
    <t>TieInFSS</t>
  </si>
  <si>
    <t>TieInFSSID</t>
  </si>
  <si>
    <t>TieInFSSName</t>
  </si>
  <si>
    <t>AirportToFSSPhoneNumber</t>
  </si>
  <si>
    <t>TieInFSSTollFreeNumber</t>
  </si>
  <si>
    <t>AlternateFSSID</t>
  </si>
  <si>
    <t>AlternateFSSName</t>
  </si>
  <si>
    <t>AlternateFSSTollFreeNumber</t>
  </si>
  <si>
    <t>NOTAMFacilityID</t>
  </si>
  <si>
    <t>NOTAMService</t>
  </si>
  <si>
    <t>ActiviationDate</t>
  </si>
  <si>
    <t>AirportStatusCode</t>
  </si>
  <si>
    <t>CertificationTypeDate</t>
  </si>
  <si>
    <t>FederalAgreements</t>
  </si>
  <si>
    <t>AirspaceDetermination</t>
  </si>
  <si>
    <t>CustomsAirportOfEntry</t>
  </si>
  <si>
    <t>CustomsLandingRights</t>
  </si>
  <si>
    <t>MilitaryJointUse</t>
  </si>
  <si>
    <t>MilitaryLandingRights</t>
  </si>
  <si>
    <t>InspectionMethod</t>
  </si>
  <si>
    <t>InspectionGroup</t>
  </si>
  <si>
    <t>LastInspectionDate</t>
  </si>
  <si>
    <t>LastOwnerInformationDate</t>
  </si>
  <si>
    <t>FuelTypes</t>
  </si>
  <si>
    <t>AirframeRepair</t>
  </si>
  <si>
    <t>PowerPlantRepair</t>
  </si>
  <si>
    <t>BottledOxygenType</t>
  </si>
  <si>
    <t>BulkOxygenType</t>
  </si>
  <si>
    <t>LightingSchedule</t>
  </si>
  <si>
    <t>BeaconSchedule</t>
  </si>
  <si>
    <t>ATCT</t>
  </si>
  <si>
    <t>UNICOMFrequencies</t>
  </si>
  <si>
    <t>CTAFFrequency</t>
  </si>
  <si>
    <t>SegmentedCircle</t>
  </si>
  <si>
    <t>BeaconColor</t>
  </si>
  <si>
    <t>NonCommercialLandingFee</t>
  </si>
  <si>
    <t>MedicalUse</t>
  </si>
  <si>
    <t>AirportPositionSource</t>
  </si>
  <si>
    <t>AirportPositionSourceDate</t>
  </si>
  <si>
    <t>AirportElevationSource</t>
  </si>
  <si>
    <t>AirportElevationSourceDate</t>
  </si>
  <si>
    <t>ContractFuelAvailable</t>
  </si>
  <si>
    <t>TransientStorage</t>
  </si>
  <si>
    <t>OtherServices</t>
  </si>
  <si>
    <t>WindIndicator</t>
  </si>
  <si>
    <t>INSTR,TOW</t>
  </si>
  <si>
    <t xml:space="preserve">    856-466-3596</t>
  </si>
  <si>
    <t>BRIAN VITTORINI</t>
  </si>
  <si>
    <t>33 PARKVIEW HEIGHTS</t>
  </si>
  <si>
    <t>JERRY BARBERIO</t>
  </si>
  <si>
    <t>1035 PARKWAY AVE., P.O. BOX 600</t>
  </si>
  <si>
    <t>TRENTON, NJ 08625-0600</t>
  </si>
  <si>
    <t>39-15-49.4500N</t>
  </si>
  <si>
    <t>141349.4500N</t>
  </si>
  <si>
    <t>074-36-25.5650W</t>
  </si>
  <si>
    <t>268585.5650W</t>
  </si>
  <si>
    <t>OLDMANS AIRPORT, LLC</t>
  </si>
  <si>
    <t>50 WAGNER AVENUE</t>
  </si>
  <si>
    <t>DEPTFORD, NJ 08096</t>
  </si>
  <si>
    <t xml:space="preserve">    856-689-4852</t>
  </si>
  <si>
    <t>DAVE FETSKO</t>
  </si>
  <si>
    <t>37A AIRPORT LANE</t>
  </si>
  <si>
    <t xml:space="preserve">    848-432-4851</t>
  </si>
  <si>
    <t>INSTR,SURV</t>
  </si>
  <si>
    <t>OCEAN COUNTY</t>
  </si>
  <si>
    <t>INSTR,PAJA</t>
  </si>
  <si>
    <t>1035 PARKWAY AVE. P.O. BOX 610, PO BOX 600</t>
  </si>
  <si>
    <t>WILLIAM PIKOLYCKY</t>
  </si>
  <si>
    <t>39-13-08.9000N</t>
  </si>
  <si>
    <t>141188.9000N</t>
  </si>
  <si>
    <t>074-47-41.1000W</t>
  </si>
  <si>
    <t>269261.1000W</t>
  </si>
  <si>
    <t>General</t>
  </si>
  <si>
    <t>Taxi</t>
  </si>
  <si>
    <t>Aviation</t>
  </si>
  <si>
    <t>Report created on Tue Oct 9 10:25:39 EDT 2012</t>
  </si>
  <si>
    <t>Sources: Air Traffic Activity System (ATADS)</t>
  </si>
  <si>
    <r>
      <rPr>
        <vertAlign val="superscript"/>
        <sz val="11"/>
        <color theme="1"/>
        <rFont val="Calibri"/>
        <family val="2"/>
        <scheme val="minor"/>
      </rPr>
      <t>1</t>
    </r>
    <r>
      <rPr>
        <sz val="11"/>
        <color theme="1"/>
        <rFont val="Calibri"/>
        <family val="2"/>
        <scheme val="minor"/>
      </rPr>
      <t>November 1, 2013</t>
    </r>
  </si>
  <si>
    <t>Table   : FAA 5010 Report (Information Current as of 10/17/2013) Run dated November 1, 2013</t>
  </si>
  <si>
    <t>NAME</t>
  </si>
  <si>
    <t>BERGEN</t>
  </si>
  <si>
    <t>Teterboro Airport</t>
  </si>
  <si>
    <t>WRI</t>
  </si>
  <si>
    <t>McGuire AFB</t>
  </si>
  <si>
    <t>MONMOUTH</t>
  </si>
  <si>
    <t>NAME1</t>
  </si>
  <si>
    <t>2011 Year Inventory</t>
  </si>
  <si>
    <t>for the Year 2011</t>
  </si>
  <si>
    <t>2011 FAA 5010 Airports</t>
  </si>
  <si>
    <t>TAXITIME_O</t>
  </si>
  <si>
    <t>TAXITIME_I</t>
  </si>
  <si>
    <t>DEP_COUNT</t>
  </si>
  <si>
    <t>DEP_PROFQH</t>
  </si>
  <si>
    <t>DEP_PROFDY</t>
  </si>
  <si>
    <t>DEP_PROFMO</t>
  </si>
  <si>
    <t>ARR_COUNT</t>
  </si>
  <si>
    <t>TGO</t>
  </si>
  <si>
    <r>
      <rPr>
        <vertAlign val="superscript"/>
        <sz val="11"/>
        <color theme="1"/>
        <rFont val="Calibri"/>
        <family val="2"/>
        <scheme val="minor"/>
      </rPr>
      <t>1</t>
    </r>
    <r>
      <rPr>
        <sz val="11"/>
        <color theme="1"/>
        <rFont val="Calibri"/>
        <family val="2"/>
        <scheme val="minor"/>
      </rPr>
      <t>October 24, 2013 Email from Mark Evans, Table 3-1 Frequency of Aircraft Operations for McGuire Field</t>
    </r>
  </si>
  <si>
    <r>
      <rPr>
        <vertAlign val="superscript"/>
        <sz val="11"/>
        <color theme="1"/>
        <rFont val="Calibri"/>
        <family val="2"/>
        <scheme val="minor"/>
      </rPr>
      <t>2</t>
    </r>
    <r>
      <rPr>
        <sz val="11"/>
        <color theme="1"/>
        <rFont val="Calibri"/>
        <family val="2"/>
        <scheme val="minor"/>
      </rPr>
      <t>As per Mark Evans on phone call October 24, 2013 the transient aircraft do not conduct APUs, GSE or Taxi-in and Out.</t>
    </r>
  </si>
  <si>
    <r>
      <rPr>
        <vertAlign val="superscript"/>
        <sz val="11"/>
        <color theme="1"/>
        <rFont val="Calibri"/>
        <family val="2"/>
        <scheme val="minor"/>
      </rPr>
      <t>3</t>
    </r>
    <r>
      <rPr>
        <sz val="11"/>
        <color theme="1"/>
        <rFont val="Calibri"/>
        <family val="2"/>
        <scheme val="minor"/>
      </rPr>
      <t>Assume that these aircraft LTOS from 2012 aproximate 2011 LTOs</t>
    </r>
  </si>
  <si>
    <r>
      <rPr>
        <vertAlign val="superscript"/>
        <sz val="11"/>
        <color theme="1"/>
        <rFont val="Calibri"/>
        <family val="2"/>
        <scheme val="minor"/>
      </rPr>
      <t>1</t>
    </r>
    <r>
      <rPr>
        <sz val="11"/>
        <color theme="1"/>
        <rFont val="Calibri"/>
        <family val="2"/>
        <scheme val="minor"/>
      </rPr>
      <t>Based on 2007 LTO inputs scaled up to 2011 FAA TAF TOTALS for from 2007 and also includes EPA inputs where it appears feasible to include.</t>
    </r>
  </si>
  <si>
    <t>LTO_OPS</t>
  </si>
  <si>
    <t>2011 Landing and Takeoff (LTO) and Touch and Go (TGO) Operations</t>
  </si>
  <si>
    <t>Federal Aviation Agency (FAA) Emission Dispersion Modeling System (EDMS) Input</t>
  </si>
  <si>
    <r>
      <t>Federal Aviation Agency (FAA) Emission Dispersion Modeling System (EDMS) Input</t>
    </r>
    <r>
      <rPr>
        <b/>
        <vertAlign val="superscript"/>
        <sz val="11"/>
        <color theme="1"/>
        <rFont val="Calibri"/>
        <family val="2"/>
        <scheme val="minor"/>
      </rPr>
      <t>1</t>
    </r>
  </si>
  <si>
    <r>
      <rPr>
        <vertAlign val="superscript"/>
        <sz val="11"/>
        <color theme="1"/>
        <rFont val="Calibri"/>
        <family val="2"/>
        <scheme val="minor"/>
      </rPr>
      <t>2</t>
    </r>
    <r>
      <rPr>
        <sz val="11"/>
        <color theme="1"/>
        <rFont val="Calibri"/>
        <family val="2"/>
        <scheme val="minor"/>
      </rPr>
      <t>Additional updated information provided by MIV airport in telephone call made on October 29, 2012</t>
    </r>
  </si>
  <si>
    <t>NEL</t>
  </si>
  <si>
    <t>NAS LAKEHURST</t>
  </si>
  <si>
    <r>
      <rPr>
        <vertAlign val="superscript"/>
        <sz val="11"/>
        <color theme="1"/>
        <rFont val="Calibri"/>
        <family val="2"/>
        <scheme val="minor"/>
      </rPr>
      <t>1</t>
    </r>
    <r>
      <rPr>
        <sz val="11"/>
        <color theme="1"/>
        <rFont val="Calibri"/>
        <family val="2"/>
        <scheme val="minor"/>
      </rPr>
      <t>November 20, 2012 Email from Mark Evans, Table 25. Lakehurst/Maxfield field operational counts data</t>
    </r>
  </si>
  <si>
    <t>TGO_OPS</t>
  </si>
  <si>
    <t>TOTAL LTO &amp; TGOS =</t>
  </si>
  <si>
    <t>TOTAL LTO COUNTS</t>
  </si>
  <si>
    <r>
      <rPr>
        <vertAlign val="superscript"/>
        <sz val="10"/>
        <color indexed="8"/>
        <rFont val="Arial"/>
        <family val="2"/>
      </rPr>
      <t>1</t>
    </r>
    <r>
      <rPr>
        <sz val="10"/>
        <color indexed="8"/>
        <rFont val="Arial"/>
        <family val="2"/>
      </rPr>
      <t>October 23, 2012 email from Yousef Adeel, ayousuf@panynj.gov</t>
    </r>
  </si>
  <si>
    <r>
      <rPr>
        <vertAlign val="superscript"/>
        <sz val="10"/>
        <color indexed="8"/>
        <rFont val="Arial"/>
        <family val="2"/>
      </rPr>
      <t>1</t>
    </r>
    <r>
      <rPr>
        <sz val="10"/>
        <color indexed="8"/>
        <rFont val="Arial"/>
        <family val="2"/>
      </rPr>
      <t>October 9, 2012 email from Yousef Adeel, ayousuf@panynj.gov</t>
    </r>
  </si>
  <si>
    <t>Airport Intputs</t>
  </si>
  <si>
    <r>
      <t>Federal Aviation Agency (FAA) 5010 2011 Report</t>
    </r>
    <r>
      <rPr>
        <b/>
        <vertAlign val="superscript"/>
        <sz val="11"/>
        <color theme="1"/>
        <rFont val="Calibri"/>
        <family val="2"/>
        <scheme val="minor"/>
      </rPr>
      <t>1</t>
    </r>
  </si>
  <si>
    <t>Federal Aviation Agency (FAA) 5010 2011 Report</t>
  </si>
  <si>
    <t>2011 Landing and Takeoff (LTO) Operations</t>
  </si>
  <si>
    <t>New Jersey Department of Transportation (NJDOT) Report</t>
  </si>
  <si>
    <t>Table 16: PrivateUse Input</t>
  </si>
  <si>
    <r>
      <rPr>
        <vertAlign val="superscript"/>
        <sz val="11"/>
        <color theme="1"/>
        <rFont val="Calibri"/>
        <family val="2"/>
        <scheme val="minor"/>
      </rPr>
      <t>2</t>
    </r>
    <r>
      <rPr>
        <sz val="11"/>
        <color theme="1"/>
        <rFont val="Calibri"/>
        <family val="2"/>
        <scheme val="minor"/>
      </rPr>
      <t>Additional updated information provided by ACY airport in telephone call made on October 13, 2012</t>
    </r>
  </si>
  <si>
    <t>airport</t>
  </si>
  <si>
    <t>CTY</t>
  </si>
  <si>
    <t>2011 LTO</t>
  </si>
  <si>
    <t>2007 LTO</t>
  </si>
  <si>
    <r>
      <t>TABLE 2: Newark Airport (EWR) Airport</t>
    </r>
    <r>
      <rPr>
        <b/>
        <vertAlign val="superscript"/>
        <sz val="11"/>
        <color theme="1"/>
        <rFont val="Calibri"/>
        <family val="2"/>
        <scheme val="minor"/>
      </rPr>
      <t>1</t>
    </r>
  </si>
  <si>
    <r>
      <t>TABLE 3: Teterboro Airport (TEB) Airport</t>
    </r>
    <r>
      <rPr>
        <b/>
        <vertAlign val="superscript"/>
        <sz val="11"/>
        <color theme="1"/>
        <rFont val="Calibri"/>
        <family val="2"/>
        <scheme val="minor"/>
      </rPr>
      <t>1</t>
    </r>
  </si>
  <si>
    <r>
      <t>TABLE 4: Atlantic City Airport (ACY) Airport</t>
    </r>
    <r>
      <rPr>
        <b/>
        <vertAlign val="superscript"/>
        <sz val="11"/>
        <color theme="1"/>
        <rFont val="Calibri"/>
        <family val="2"/>
        <scheme val="minor"/>
      </rPr>
      <t>1,2</t>
    </r>
  </si>
  <si>
    <r>
      <t>TABLE 5: Essex County Caldwell Airport (CDW) Airport</t>
    </r>
    <r>
      <rPr>
        <b/>
        <vertAlign val="superscript"/>
        <sz val="11"/>
        <color theme="1"/>
        <rFont val="Calibri"/>
        <family val="2"/>
        <scheme val="minor"/>
      </rPr>
      <t>1</t>
    </r>
  </si>
  <si>
    <r>
      <t>TABLE 6: Monmouth Executive Airport (BLM) Airport</t>
    </r>
    <r>
      <rPr>
        <b/>
        <vertAlign val="superscript"/>
        <sz val="11"/>
        <color theme="1"/>
        <rFont val="Calibri"/>
        <family val="2"/>
        <scheme val="minor"/>
      </rPr>
      <t>1</t>
    </r>
  </si>
  <si>
    <r>
      <t>TABLE 7: Millville Municipal (MIV) Airport</t>
    </r>
    <r>
      <rPr>
        <b/>
        <vertAlign val="superscript"/>
        <sz val="11"/>
        <color theme="1"/>
        <rFont val="Calibri"/>
        <family val="2"/>
        <scheme val="minor"/>
      </rPr>
      <t>1,2</t>
    </r>
  </si>
  <si>
    <r>
      <t>Table 8: Morristown Municipal (MMU) Airport</t>
    </r>
    <r>
      <rPr>
        <b/>
        <vertAlign val="superscript"/>
        <sz val="11"/>
        <color theme="1"/>
        <rFont val="Calibri"/>
        <family val="2"/>
        <scheme val="minor"/>
      </rPr>
      <t>1</t>
    </r>
  </si>
  <si>
    <r>
      <t>Table  9: Trenton Mercer Airport (TTN) Airport</t>
    </r>
    <r>
      <rPr>
        <b/>
        <vertAlign val="superscript"/>
        <sz val="11"/>
        <color theme="1"/>
        <rFont val="Calibri"/>
        <family val="2"/>
        <scheme val="minor"/>
      </rPr>
      <t>1</t>
    </r>
  </si>
  <si>
    <r>
      <t>Table 11: NAS Lakehurst Airport (NEL) Airport</t>
    </r>
    <r>
      <rPr>
        <b/>
        <vertAlign val="superscript"/>
        <sz val="11"/>
        <color theme="1"/>
        <rFont val="Calibri"/>
        <family val="2"/>
        <scheme val="minor"/>
      </rPr>
      <t>1</t>
    </r>
  </si>
  <si>
    <t>Table 12: FAA 5010 Airport Air Taxi Input</t>
  </si>
  <si>
    <t>Table 13: FAA 5010 Airport Air Military Input</t>
  </si>
  <si>
    <t>Table 14: FAA 5010 Airport Input</t>
  </si>
  <si>
    <t>Table 15: Heliports Helicopters</t>
  </si>
  <si>
    <t>Table 17: PrivateUse Input</t>
  </si>
  <si>
    <t>Table 18: Federal Aviation Agency (FAA) 2011 TAF Report</t>
  </si>
  <si>
    <t>Table 19: 2011 Air Traffic Activity System (ATADS)</t>
  </si>
  <si>
    <t>LAKEHURST NAVAL AIR STATION</t>
  </si>
  <si>
    <t>MCGUIRE AIR FORCE BASE</t>
  </si>
  <si>
    <t>AT</t>
  </si>
  <si>
    <t>GAT</t>
  </si>
  <si>
    <t>GAP</t>
  </si>
  <si>
    <t>TABLE 1A: MAJOR AIRPORT LTO COUNT SUMMARY BY SCC</t>
  </si>
  <si>
    <t>TABLE 1A: MAJOR AIRPORT LTO COUNT SUMMARY</t>
  </si>
  <si>
    <r>
      <t>Table  10: McGuire Air Force Base (WRI)</t>
    </r>
    <r>
      <rPr>
        <b/>
        <vertAlign val="superscript"/>
        <sz val="11"/>
        <color theme="1"/>
        <rFont val="Calibri"/>
        <family val="2"/>
        <scheme val="minor"/>
      </rPr>
      <t>1-3</t>
    </r>
  </si>
  <si>
    <t>2011 Projected Nonroad Sources Daily Emission Inventory Attachments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</si>
</sst>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
    <numFmt numFmtId="165" formatCode="0.0"/>
    <numFmt numFmtId="166" formatCode="0.0000"/>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10"/>
      <color indexed="8"/>
      <name val="Arial"/>
      <family val="2"/>
    </font>
    <font>
      <b/>
      <sz val="10"/>
      <name val="Arial"/>
      <family val="2"/>
    </font>
    <font>
      <sz val="10"/>
      <color indexed="8"/>
      <name val="Arial"/>
      <family val="2"/>
    </font>
    <font>
      <sz val="10"/>
      <name val="Arial"/>
      <family val="2"/>
    </font>
    <font>
      <b/>
      <vertAlign val="superscript"/>
      <sz val="11"/>
      <color theme="1"/>
      <name val="Calibri"/>
      <family val="2"/>
      <scheme val="minor"/>
    </font>
    <font>
      <b/>
      <sz val="10"/>
      <color rgb="FFFF0000"/>
      <name val="Arial"/>
      <family val="2"/>
    </font>
    <font>
      <b/>
      <sz val="11"/>
      <color rgb="FFFF0000"/>
      <name val="Calibri"/>
      <family val="2"/>
      <scheme val="minor"/>
    </font>
    <font>
      <vertAlign val="superscript"/>
      <sz val="11"/>
      <color theme="1"/>
      <name val="Calibri"/>
      <family val="2"/>
      <scheme val="minor"/>
    </font>
    <font>
      <b/>
      <sz val="10"/>
      <color indexed="8"/>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color theme="1"/>
      <name val="Calibri"/>
      <family val="2"/>
      <scheme val="minor"/>
    </font>
    <font>
      <sz val="11"/>
      <color rgb="FF00B050"/>
      <name val="Calibri"/>
      <family val="2"/>
      <scheme val="minor"/>
    </font>
    <font>
      <b/>
      <sz val="11"/>
      <color rgb="FF00B050"/>
      <name val="Calibri"/>
      <family val="2"/>
      <scheme val="minor"/>
    </font>
    <font>
      <b/>
      <sz val="10"/>
      <color rgb="FF00B050"/>
      <name val="Arial"/>
      <family val="2"/>
    </font>
    <font>
      <vertAlign val="superscript"/>
      <sz val="10"/>
      <color indexed="8"/>
      <name val="Arial"/>
      <family val="2"/>
    </font>
  </fonts>
  <fills count="34">
    <fill>
      <patternFill patternType="none"/>
    </fill>
    <fill>
      <patternFill patternType="gray125"/>
    </fill>
    <fill>
      <patternFill patternType="solid">
        <fgColor indexed="22"/>
        <bgColor indexed="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4">
    <border>
      <left/>
      <right/>
      <top/>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auto="1"/>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auto="1"/>
      </top>
      <bottom style="thin">
        <color indexed="64"/>
      </bottom>
      <diagonal/>
    </border>
    <border>
      <left style="medium">
        <color auto="1"/>
      </left>
      <right style="medium">
        <color auto="1"/>
      </right>
      <top style="thin">
        <color auto="1"/>
      </top>
      <bottom style="medium">
        <color auto="1"/>
      </bottom>
      <diagonal/>
    </border>
    <border>
      <left/>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top style="medium">
        <color indexed="64"/>
      </top>
      <bottom style="medium">
        <color indexed="8"/>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style="medium">
        <color indexed="8"/>
      </bottom>
      <diagonal/>
    </border>
    <border>
      <left/>
      <right style="thin">
        <color indexed="64"/>
      </right>
      <top style="medium">
        <color indexed="64"/>
      </top>
      <bottom/>
      <diagonal/>
    </border>
    <border>
      <left style="medium">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style="thin">
        <color auto="1"/>
      </right>
      <top style="medium">
        <color indexed="64"/>
      </top>
      <bottom style="medium">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top/>
      <bottom style="thin">
        <color indexed="64"/>
      </bottom>
      <diagonal/>
    </border>
    <border>
      <left style="thin">
        <color indexed="64"/>
      </left>
      <right style="medium">
        <color auto="1"/>
      </right>
      <top style="medium">
        <color auto="1"/>
      </top>
      <bottom/>
      <diagonal/>
    </border>
    <border>
      <left style="medium">
        <color auto="1"/>
      </left>
      <right/>
      <top style="thin">
        <color indexed="64"/>
      </top>
      <bottom style="thin">
        <color indexed="64"/>
      </bottom>
      <diagonal/>
    </border>
    <border>
      <left style="medium">
        <color auto="1"/>
      </left>
      <right/>
      <top style="thin">
        <color indexed="64"/>
      </top>
      <bottom style="medium">
        <color auto="1"/>
      </bottom>
      <diagonal/>
    </border>
    <border>
      <left style="thin">
        <color indexed="64"/>
      </left>
      <right style="medium">
        <color auto="1"/>
      </right>
      <top/>
      <bottom style="medium">
        <color auto="1"/>
      </bottom>
      <diagonal/>
    </border>
    <border>
      <left style="medium">
        <color indexed="64"/>
      </left>
      <right style="medium">
        <color indexed="64"/>
      </right>
      <top style="medium">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style="thin">
        <color auto="1"/>
      </top>
      <bottom/>
      <diagonal/>
    </border>
    <border>
      <left style="thin">
        <color indexed="64"/>
      </left>
      <right/>
      <top style="medium">
        <color indexed="64"/>
      </top>
      <bottom/>
      <diagonal/>
    </border>
    <border>
      <left style="medium">
        <color auto="1"/>
      </left>
      <right/>
      <top style="medium">
        <color indexed="64"/>
      </top>
      <bottom/>
      <diagonal/>
    </border>
    <border>
      <left/>
      <right/>
      <top/>
      <bottom style="thin">
        <color auto="1"/>
      </bottom>
      <diagonal/>
    </border>
  </borders>
  <cellStyleXfs count="45">
    <xf numFmtId="0" fontId="0" fillId="0" borderId="0"/>
    <xf numFmtId="0" fontId="3" fillId="0" borderId="0"/>
    <xf numFmtId="0" fontId="3" fillId="0" borderId="0"/>
    <xf numFmtId="0" fontId="3" fillId="0" borderId="0"/>
    <xf numFmtId="0" fontId="12" fillId="0" borderId="0" applyNumberFormat="0" applyFill="0" applyBorder="0" applyAlignment="0" applyProtection="0"/>
    <xf numFmtId="0" fontId="13" fillId="0" borderId="54" applyNumberFormat="0" applyFill="0" applyAlignment="0" applyProtection="0"/>
    <xf numFmtId="0" fontId="14" fillId="0" borderId="55" applyNumberFormat="0" applyFill="0" applyAlignment="0" applyProtection="0"/>
    <xf numFmtId="0" fontId="15" fillId="0" borderId="56" applyNumberFormat="0" applyFill="0" applyAlignment="0" applyProtection="0"/>
    <xf numFmtId="0" fontId="15" fillId="0" borderId="0" applyNumberFormat="0" applyFill="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6" borderId="57" applyNumberFormat="0" applyAlignment="0" applyProtection="0"/>
    <xf numFmtId="0" fontId="20" fillId="7" borderId="58" applyNumberFormat="0" applyAlignment="0" applyProtection="0"/>
    <xf numFmtId="0" fontId="21" fillId="7" borderId="57" applyNumberFormat="0" applyAlignment="0" applyProtection="0"/>
    <xf numFmtId="0" fontId="22" fillId="0" borderId="59" applyNumberFormat="0" applyFill="0" applyAlignment="0" applyProtection="0"/>
    <xf numFmtId="0" fontId="23" fillId="8" borderId="60" applyNumberFormat="0" applyAlignment="0" applyProtection="0"/>
    <xf numFmtId="0" fontId="24" fillId="0" borderId="0" applyNumberFormat="0" applyFill="0" applyBorder="0" applyAlignment="0" applyProtection="0"/>
    <xf numFmtId="0" fontId="1" fillId="9" borderId="61" applyNumberFormat="0" applyFont="0" applyAlignment="0" applyProtection="0"/>
    <xf numFmtId="0" fontId="25" fillId="0" borderId="0" applyNumberFormat="0" applyFill="0" applyBorder="0" applyAlignment="0" applyProtection="0"/>
    <xf numFmtId="0" fontId="2" fillId="0" borderId="62" applyNumberFormat="0" applyFill="0" applyAlignment="0" applyProtection="0"/>
    <xf numFmtId="0" fontId="26"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6" fillId="29" borderId="0" applyNumberFormat="0" applyBorder="0" applyAlignment="0" applyProtection="0"/>
    <xf numFmtId="0" fontId="26"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33" borderId="0" applyNumberFormat="0" applyBorder="0" applyAlignment="0" applyProtection="0"/>
  </cellStyleXfs>
  <cellXfs count="355">
    <xf numFmtId="0" fontId="0" fillId="0" borderId="0" xfId="0"/>
    <xf numFmtId="0" fontId="0" fillId="0" borderId="1" xfId="0" applyBorder="1"/>
    <xf numFmtId="0" fontId="0" fillId="0" borderId="1" xfId="0" quotePrefix="1" applyBorder="1"/>
    <xf numFmtId="0" fontId="0" fillId="0" borderId="5" xfId="0" applyBorder="1"/>
    <xf numFmtId="0" fontId="6" fillId="0" borderId="1" xfId="0" applyFont="1" applyBorder="1"/>
    <xf numFmtId="0" fontId="0" fillId="0" borderId="0" xfId="0" applyBorder="1"/>
    <xf numFmtId="0" fontId="0" fillId="0" borderId="7" xfId="0" applyBorder="1"/>
    <xf numFmtId="0" fontId="0" fillId="0" borderId="0" xfId="0" applyFill="1" applyBorder="1"/>
    <xf numFmtId="2" fontId="0" fillId="0" borderId="0" xfId="0" applyNumberFormat="1"/>
    <xf numFmtId="0" fontId="5" fillId="0" borderId="1" xfId="3" applyFont="1" applyFill="1" applyBorder="1" applyAlignment="1">
      <alignment wrapText="1"/>
    </xf>
    <xf numFmtId="0" fontId="6" fillId="0" borderId="1" xfId="0" quotePrefix="1" applyFont="1" applyBorder="1"/>
    <xf numFmtId="0" fontId="6" fillId="0" borderId="0" xfId="0" applyFont="1" applyFill="1" applyBorder="1"/>
    <xf numFmtId="0" fontId="6" fillId="0" borderId="8" xfId="0" applyFont="1" applyFill="1" applyBorder="1"/>
    <xf numFmtId="0" fontId="0" fillId="0" borderId="10" xfId="0" applyBorder="1"/>
    <xf numFmtId="0" fontId="6" fillId="0" borderId="3" xfId="0" applyFont="1" applyBorder="1"/>
    <xf numFmtId="0" fontId="6" fillId="0" borderId="2" xfId="0" applyFont="1" applyBorder="1"/>
    <xf numFmtId="0" fontId="4" fillId="0" borderId="1" xfId="0" applyFont="1" applyBorder="1"/>
    <xf numFmtId="0" fontId="0" fillId="0" borderId="16" xfId="0" applyBorder="1"/>
    <xf numFmtId="0" fontId="0" fillId="0" borderId="10" xfId="0" applyFill="1" applyBorder="1" applyAlignment="1">
      <alignment wrapText="1"/>
    </xf>
    <xf numFmtId="1" fontId="0" fillId="0" borderId="10" xfId="0" applyNumberFormat="1" applyBorder="1"/>
    <xf numFmtId="0" fontId="4" fillId="0" borderId="0" xfId="0" applyFont="1" applyBorder="1"/>
    <xf numFmtId="0" fontId="4" fillId="0" borderId="1" xfId="0" quotePrefix="1" applyFont="1" applyBorder="1"/>
    <xf numFmtId="0" fontId="4" fillId="0" borderId="0" xfId="0" applyFont="1" applyFill="1" applyBorder="1"/>
    <xf numFmtId="0" fontId="6" fillId="0" borderId="9" xfId="0" quotePrefix="1" applyFont="1" applyBorder="1"/>
    <xf numFmtId="0" fontId="0" fillId="0" borderId="0" xfId="0" quotePrefix="1" applyBorder="1"/>
    <xf numFmtId="0" fontId="6" fillId="0" borderId="0" xfId="0" applyFont="1" applyBorder="1"/>
    <xf numFmtId="0" fontId="4" fillId="0" borderId="8" xfId="0" applyFont="1" applyFill="1" applyBorder="1"/>
    <xf numFmtId="14" fontId="6" fillId="0" borderId="0" xfId="0" applyNumberFormat="1" applyFont="1" applyBorder="1"/>
    <xf numFmtId="0" fontId="4" fillId="0" borderId="1" xfId="0" applyFont="1" applyFill="1" applyBorder="1"/>
    <xf numFmtId="0" fontId="0" fillId="0" borderId="0" xfId="0"/>
    <xf numFmtId="0" fontId="0" fillId="0" borderId="2" xfId="0" quotePrefix="1" applyBorder="1"/>
    <xf numFmtId="0" fontId="0" fillId="0" borderId="1" xfId="0" quotePrefix="1" applyNumberFormat="1" applyBorder="1"/>
    <xf numFmtId="0" fontId="4" fillId="0" borderId="2" xfId="0" quotePrefix="1" applyFont="1" applyBorder="1"/>
    <xf numFmtId="0" fontId="0" fillId="0" borderId="1" xfId="0" applyNumberFormat="1" applyBorder="1"/>
    <xf numFmtId="0" fontId="4" fillId="0" borderId="1" xfId="0" quotePrefix="1" applyNumberFormat="1" applyFont="1" applyBorder="1"/>
    <xf numFmtId="0" fontId="0" fillId="0" borderId="2" xfId="0" quotePrefix="1" applyFill="1" applyBorder="1"/>
    <xf numFmtId="0" fontId="0" fillId="0" borderId="1" xfId="0" applyNumberFormat="1" applyFill="1" applyBorder="1"/>
    <xf numFmtId="0" fontId="6" fillId="0" borderId="2" xfId="0" quotePrefix="1" applyFont="1" applyBorder="1"/>
    <xf numFmtId="0" fontId="6" fillId="0" borderId="1" xfId="0" quotePrefix="1" applyNumberFormat="1" applyFont="1" applyBorder="1"/>
    <xf numFmtId="0" fontId="6" fillId="0" borderId="2" xfId="0" quotePrefix="1" applyFont="1" applyFill="1" applyBorder="1"/>
    <xf numFmtId="0" fontId="6" fillId="0" borderId="1" xfId="0" quotePrefix="1" applyNumberFormat="1" applyFont="1" applyFill="1" applyBorder="1"/>
    <xf numFmtId="0" fontId="6" fillId="0" borderId="1" xfId="0" applyNumberFormat="1" applyFont="1" applyFill="1" applyBorder="1"/>
    <xf numFmtId="0" fontId="0" fillId="0" borderId="1" xfId="0" quotePrefix="1" applyNumberFormat="1" applyFill="1" applyBorder="1"/>
    <xf numFmtId="0" fontId="0" fillId="0" borderId="4" xfId="0" quotePrefix="1" applyBorder="1"/>
    <xf numFmtId="0" fontId="3" fillId="0" borderId="1" xfId="3" quotePrefix="1" applyFont="1" applyFill="1" applyBorder="1" applyAlignment="1">
      <alignment wrapText="1"/>
    </xf>
    <xf numFmtId="0" fontId="0" fillId="0" borderId="15" xfId="0" quotePrefix="1" applyBorder="1"/>
    <xf numFmtId="0" fontId="4" fillId="0" borderId="10" xfId="0" applyFont="1" applyBorder="1"/>
    <xf numFmtId="0" fontId="6" fillId="0" borderId="10" xfId="0" applyFont="1" applyBorder="1"/>
    <xf numFmtId="0" fontId="6" fillId="0" borderId="11" xfId="0" applyFont="1" applyBorder="1"/>
    <xf numFmtId="0" fontId="0" fillId="0" borderId="5" xfId="0" quotePrefix="1" applyNumberFormat="1" applyBorder="1"/>
    <xf numFmtId="0" fontId="0" fillId="0" borderId="17" xfId="0" applyBorder="1"/>
    <xf numFmtId="0" fontId="6" fillId="0" borderId="10" xfId="0" applyFont="1" applyFill="1" applyBorder="1"/>
    <xf numFmtId="0" fontId="0" fillId="0" borderId="5" xfId="0" quotePrefix="1" applyBorder="1"/>
    <xf numFmtId="0" fontId="2" fillId="0" borderId="0" xfId="0" applyFont="1"/>
    <xf numFmtId="0" fontId="3" fillId="0" borderId="7" xfId="3" quotePrefix="1" applyFont="1" applyFill="1" applyBorder="1" applyAlignment="1">
      <alignment wrapText="1"/>
    </xf>
    <xf numFmtId="0" fontId="6" fillId="0" borderId="4" xfId="0" applyFont="1" applyBorder="1"/>
    <xf numFmtId="0" fontId="6" fillId="0" borderId="5" xfId="0" applyFont="1" applyBorder="1"/>
    <xf numFmtId="0" fontId="5" fillId="0" borderId="5" xfId="3" applyFont="1" applyFill="1" applyBorder="1" applyAlignment="1">
      <alignment wrapText="1"/>
    </xf>
    <xf numFmtId="0" fontId="6" fillId="0" borderId="6" xfId="0" applyFont="1" applyBorder="1"/>
    <xf numFmtId="0" fontId="0" fillId="0" borderId="19" xfId="0" applyBorder="1"/>
    <xf numFmtId="0" fontId="0" fillId="0" borderId="20" xfId="0" applyFill="1" applyBorder="1" applyAlignment="1">
      <alignment wrapText="1"/>
    </xf>
    <xf numFmtId="0" fontId="0" fillId="0" borderId="21" xfId="0" applyFill="1" applyBorder="1" applyAlignment="1">
      <alignment wrapText="1"/>
    </xf>
    <xf numFmtId="0" fontId="0" fillId="0" borderId="24" xfId="0" applyBorder="1"/>
    <xf numFmtId="0" fontId="0" fillId="0" borderId="25" xfId="0" applyBorder="1"/>
    <xf numFmtId="0" fontId="4" fillId="0" borderId="14" xfId="0" applyFont="1" applyFill="1" applyBorder="1"/>
    <xf numFmtId="0" fontId="6" fillId="0" borderId="18" xfId="0" quotePrefix="1" applyFont="1" applyFill="1" applyBorder="1"/>
    <xf numFmtId="0" fontId="6" fillId="0" borderId="11" xfId="0" applyNumberFormat="1" applyFont="1" applyFill="1" applyBorder="1"/>
    <xf numFmtId="0" fontId="3" fillId="0" borderId="11" xfId="3" quotePrefix="1" applyFont="1" applyFill="1" applyBorder="1" applyAlignment="1">
      <alignment wrapText="1"/>
    </xf>
    <xf numFmtId="0" fontId="6" fillId="0" borderId="4" xfId="0" quotePrefix="1" applyFont="1" applyFill="1" applyBorder="1"/>
    <xf numFmtId="0" fontId="3" fillId="0" borderId="5" xfId="3" quotePrefix="1" applyFont="1" applyFill="1" applyBorder="1" applyAlignment="1">
      <alignment wrapText="1"/>
    </xf>
    <xf numFmtId="0" fontId="0" fillId="0" borderId="13" xfId="0" applyBorder="1"/>
    <xf numFmtId="0" fontId="6" fillId="0" borderId="26" xfId="0" quotePrefix="1" applyFont="1" applyFill="1" applyBorder="1"/>
    <xf numFmtId="0" fontId="3" fillId="0" borderId="27" xfId="3" quotePrefix="1" applyFont="1" applyFill="1" applyBorder="1" applyAlignment="1">
      <alignment wrapText="1"/>
    </xf>
    <xf numFmtId="0" fontId="6" fillId="0" borderId="27" xfId="0" applyFont="1" applyBorder="1"/>
    <xf numFmtId="0" fontId="6" fillId="0" borderId="5" xfId="0" applyNumberFormat="1" applyFont="1" applyFill="1" applyBorder="1"/>
    <xf numFmtId="0" fontId="6" fillId="0" borderId="27" xfId="0" quotePrefix="1" applyNumberFormat="1" applyFont="1" applyFill="1" applyBorder="1"/>
    <xf numFmtId="0" fontId="0" fillId="0" borderId="30" xfId="0" applyBorder="1"/>
    <xf numFmtId="0" fontId="0" fillId="0" borderId="31" xfId="0" applyBorder="1"/>
    <xf numFmtId="14" fontId="6" fillId="0" borderId="3" xfId="0" applyNumberFormat="1" applyFont="1" applyBorder="1"/>
    <xf numFmtId="14" fontId="6" fillId="0" borderId="6" xfId="0" applyNumberFormat="1" applyFont="1" applyBorder="1"/>
    <xf numFmtId="0" fontId="0" fillId="0" borderId="32" xfId="0" applyBorder="1"/>
    <xf numFmtId="0" fontId="0" fillId="0" borderId="34" xfId="0" applyBorder="1" applyAlignment="1">
      <alignment wrapText="1"/>
    </xf>
    <xf numFmtId="0" fontId="0" fillId="0" borderId="42" xfId="0" applyFill="1" applyBorder="1" applyAlignment="1">
      <alignment wrapText="1"/>
    </xf>
    <xf numFmtId="0" fontId="0" fillId="0" borderId="12" xfId="0" applyFill="1" applyBorder="1" applyAlignment="1">
      <alignment wrapText="1"/>
    </xf>
    <xf numFmtId="0" fontId="0" fillId="0" borderId="43" xfId="0" applyBorder="1"/>
    <xf numFmtId="0" fontId="0" fillId="0" borderId="44" xfId="0" applyBorder="1"/>
    <xf numFmtId="0" fontId="2" fillId="0" borderId="22" xfId="0" applyFont="1" applyBorder="1"/>
    <xf numFmtId="0" fontId="0" fillId="0" borderId="35" xfId="0" applyFill="1" applyBorder="1"/>
    <xf numFmtId="0" fontId="0" fillId="0" borderId="30" xfId="0" applyBorder="1" applyAlignment="1">
      <alignment wrapText="1"/>
    </xf>
    <xf numFmtId="0" fontId="0" fillId="0" borderId="31" xfId="0" applyBorder="1" applyAlignment="1">
      <alignment wrapText="1"/>
    </xf>
    <xf numFmtId="0" fontId="0" fillId="0" borderId="45" xfId="0" applyBorder="1" applyAlignment="1">
      <alignment wrapText="1"/>
    </xf>
    <xf numFmtId="0" fontId="6" fillId="0" borderId="43" xfId="0" applyFont="1" applyBorder="1"/>
    <xf numFmtId="0" fontId="6" fillId="0" borderId="28" xfId="0" applyFont="1" applyBorder="1"/>
    <xf numFmtId="0" fontId="0" fillId="0" borderId="32" xfId="0" applyFont="1" applyBorder="1" applyAlignment="1">
      <alignment wrapText="1"/>
    </xf>
    <xf numFmtId="0" fontId="2" fillId="0" borderId="45" xfId="0" applyFont="1" applyBorder="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15" fontId="4" fillId="0" borderId="0" xfId="0" applyNumberFormat="1" applyFont="1" applyAlignment="1">
      <alignment horizontal="center"/>
    </xf>
    <xf numFmtId="0" fontId="0" fillId="0" borderId="0" xfId="0"/>
    <xf numFmtId="0" fontId="0" fillId="0" borderId="48" xfId="0" applyBorder="1"/>
    <xf numFmtId="0" fontId="0" fillId="0" borderId="47" xfId="0" applyBorder="1"/>
    <xf numFmtId="0" fontId="2" fillId="0" borderId="0" xfId="0" applyFont="1" applyBorder="1"/>
    <xf numFmtId="0" fontId="0" fillId="0" borderId="49" xfId="0" applyBorder="1"/>
    <xf numFmtId="164" fontId="0" fillId="0" borderId="48" xfId="0" applyNumberFormat="1" applyBorder="1"/>
    <xf numFmtId="0" fontId="0" fillId="0" borderId="50" xfId="0" applyBorder="1"/>
    <xf numFmtId="0" fontId="0" fillId="0" borderId="51" xfId="0" applyBorder="1"/>
    <xf numFmtId="0" fontId="4" fillId="0" borderId="0" xfId="0" applyFont="1" applyAlignment="1">
      <alignment horizontal="center" wrapText="1"/>
    </xf>
    <xf numFmtId="0" fontId="0" fillId="0" borderId="0" xfId="0"/>
    <xf numFmtId="0" fontId="6" fillId="0" borderId="52" xfId="0" applyFont="1" applyFill="1" applyBorder="1"/>
    <xf numFmtId="164" fontId="0" fillId="0" borderId="0" xfId="0" applyNumberFormat="1"/>
    <xf numFmtId="0" fontId="0" fillId="0" borderId="0" xfId="0"/>
    <xf numFmtId="1" fontId="2" fillId="0" borderId="0" xfId="0" applyNumberFormat="1" applyFont="1"/>
    <xf numFmtId="164" fontId="2" fillId="0" borderId="0" xfId="0" applyNumberFormat="1" applyFont="1"/>
    <xf numFmtId="166" fontId="2" fillId="0" borderId="0" xfId="0" applyNumberFormat="1" applyFont="1" applyBorder="1"/>
    <xf numFmtId="166" fontId="0" fillId="0" borderId="0" xfId="0" applyNumberFormat="1" applyBorder="1"/>
    <xf numFmtId="1" fontId="0" fillId="0" borderId="0" xfId="0" applyNumberFormat="1" applyBorder="1"/>
    <xf numFmtId="0" fontId="0" fillId="0" borderId="2" xfId="0" applyBorder="1" applyAlignment="1">
      <alignment horizontal="left"/>
    </xf>
    <xf numFmtId="0" fontId="0" fillId="0" borderId="0" xfId="0" applyBorder="1" applyAlignment="1">
      <alignment wrapText="1"/>
    </xf>
    <xf numFmtId="0" fontId="0" fillId="0" borderId="0" xfId="0"/>
    <xf numFmtId="0" fontId="2" fillId="0" borderId="0" xfId="0" applyFont="1" applyBorder="1" applyAlignment="1">
      <alignment horizontal="center" wrapText="1"/>
    </xf>
    <xf numFmtId="0" fontId="0" fillId="0" borderId="0" xfId="0"/>
    <xf numFmtId="14" fontId="0" fillId="0" borderId="0" xfId="0" applyNumberFormat="1"/>
    <xf numFmtId="0" fontId="0" fillId="0" borderId="63" xfId="0" applyBorder="1"/>
    <xf numFmtId="0" fontId="0" fillId="0" borderId="64" xfId="0" applyBorder="1"/>
    <xf numFmtId="0" fontId="2" fillId="0" borderId="63" xfId="0" applyFont="1" applyBorder="1"/>
    <xf numFmtId="0" fontId="2" fillId="0" borderId="39" xfId="0" applyFont="1" applyBorder="1"/>
    <xf numFmtId="0" fontId="0" fillId="0" borderId="39" xfId="0" applyBorder="1"/>
    <xf numFmtId="0" fontId="0" fillId="0" borderId="63" xfId="0" applyFill="1" applyBorder="1" applyAlignment="1">
      <alignment wrapText="1"/>
    </xf>
    <xf numFmtId="0" fontId="0" fillId="0" borderId="53" xfId="0" applyBorder="1" applyAlignment="1">
      <alignment wrapText="1"/>
    </xf>
    <xf numFmtId="0" fontId="0" fillId="0" borderId="63" xfId="0" applyBorder="1" applyAlignment="1">
      <alignment wrapText="1"/>
    </xf>
    <xf numFmtId="0" fontId="0" fillId="0" borderId="64" xfId="0" applyBorder="1" applyAlignment="1">
      <alignment wrapText="1"/>
    </xf>
    <xf numFmtId="0" fontId="0" fillId="0" borderId="53" xfId="0" applyFill="1" applyBorder="1" applyAlignment="1">
      <alignment wrapText="1"/>
    </xf>
    <xf numFmtId="0" fontId="0" fillId="0" borderId="49" xfId="0" applyFill="1" applyBorder="1" applyAlignment="1">
      <alignment wrapText="1"/>
    </xf>
    <xf numFmtId="0" fontId="0" fillId="0" borderId="50" xfId="0" applyFill="1" applyBorder="1" applyAlignment="1">
      <alignment wrapText="1"/>
    </xf>
    <xf numFmtId="0" fontId="0" fillId="0" borderId="64" xfId="0" applyFill="1" applyBorder="1" applyAlignment="1">
      <alignment wrapText="1"/>
    </xf>
    <xf numFmtId="0" fontId="0" fillId="0" borderId="63" xfId="0" quotePrefix="1" applyBorder="1"/>
    <xf numFmtId="1" fontId="0" fillId="0" borderId="53" xfId="0" applyNumberFormat="1" applyBorder="1"/>
    <xf numFmtId="1" fontId="0" fillId="0" borderId="63" xfId="0" applyNumberFormat="1" applyBorder="1"/>
    <xf numFmtId="1" fontId="0" fillId="0" borderId="64" xfId="0" applyNumberFormat="1" applyBorder="1"/>
    <xf numFmtId="1" fontId="0" fillId="0" borderId="50" xfId="0" applyNumberFormat="1" applyBorder="1"/>
    <xf numFmtId="0" fontId="6" fillId="0" borderId="63" xfId="0" applyFont="1" applyBorder="1"/>
    <xf numFmtId="0" fontId="8" fillId="0" borderId="50" xfId="0" applyFont="1" applyBorder="1"/>
    <xf numFmtId="0" fontId="8" fillId="0" borderId="63" xfId="0" applyFont="1" applyBorder="1"/>
    <xf numFmtId="1" fontId="8" fillId="0" borderId="53" xfId="0" applyNumberFormat="1" applyFont="1" applyBorder="1"/>
    <xf numFmtId="1" fontId="9" fillId="0" borderId="63" xfId="0" applyNumberFormat="1" applyFont="1" applyBorder="1"/>
    <xf numFmtId="1" fontId="9" fillId="0" borderId="64" xfId="0" applyNumberFormat="1" applyFont="1" applyBorder="1"/>
    <xf numFmtId="1" fontId="9" fillId="0" borderId="50" xfId="0" applyNumberFormat="1" applyFont="1" applyBorder="1"/>
    <xf numFmtId="0" fontId="9" fillId="0" borderId="50" xfId="0" applyFont="1" applyBorder="1"/>
    <xf numFmtId="0" fontId="9" fillId="0" borderId="63" xfId="0" applyFont="1" applyBorder="1"/>
    <xf numFmtId="1" fontId="9" fillId="0" borderId="53" xfId="0" applyNumberFormat="1" applyFont="1" applyBorder="1"/>
    <xf numFmtId="0" fontId="4" fillId="0" borderId="63" xfId="0" applyFont="1" applyBorder="1"/>
    <xf numFmtId="0" fontId="0" fillId="0" borderId="50" xfId="0" quotePrefix="1" applyBorder="1"/>
    <xf numFmtId="0" fontId="2" fillId="0" borderId="23" xfId="0" applyFont="1" applyBorder="1" applyAlignment="1">
      <alignment horizontal="center" wrapText="1"/>
    </xf>
    <xf numFmtId="0" fontId="0" fillId="0" borderId="65" xfId="0" applyBorder="1" applyAlignment="1">
      <alignment wrapText="1"/>
    </xf>
    <xf numFmtId="0" fontId="2" fillId="0" borderId="63" xfId="0" quotePrefix="1" applyFont="1" applyBorder="1"/>
    <xf numFmtId="0" fontId="2" fillId="0" borderId="50" xfId="0" applyFont="1" applyBorder="1"/>
    <xf numFmtId="1" fontId="2" fillId="0" borderId="53" xfId="0" applyNumberFormat="1" applyFont="1" applyBorder="1"/>
    <xf numFmtId="1" fontId="2" fillId="0" borderId="63" xfId="0" applyNumberFormat="1" applyFont="1" applyBorder="1"/>
    <xf numFmtId="1" fontId="2" fillId="0" borderId="64" xfId="0" applyNumberFormat="1" applyFont="1" applyBorder="1"/>
    <xf numFmtId="1" fontId="2" fillId="0" borderId="50" xfId="0" applyNumberFormat="1" applyFont="1" applyBorder="1"/>
    <xf numFmtId="14" fontId="0" fillId="0" borderId="0" xfId="0" applyNumberFormat="1" applyBorder="1"/>
    <xf numFmtId="0" fontId="0" fillId="0" borderId="66" xfId="0" applyBorder="1"/>
    <xf numFmtId="0" fontId="0" fillId="0" borderId="67" xfId="0" applyBorder="1"/>
    <xf numFmtId="0" fontId="0" fillId="0" borderId="68" xfId="0" applyBorder="1"/>
    <xf numFmtId="0" fontId="0" fillId="0" borderId="69" xfId="0" applyBorder="1"/>
    <xf numFmtId="0" fontId="2" fillId="0" borderId="69" xfId="0" applyFont="1" applyBorder="1"/>
    <xf numFmtId="0" fontId="2" fillId="0" borderId="68" xfId="0" applyFont="1" applyBorder="1"/>
    <xf numFmtId="0" fontId="27" fillId="0" borderId="68" xfId="0" applyFont="1" applyBorder="1" applyAlignment="1">
      <alignment horizontal="center" vertical="center"/>
    </xf>
    <xf numFmtId="0" fontId="27" fillId="0" borderId="69" xfId="0" applyFont="1" applyBorder="1" applyAlignment="1">
      <alignment horizontal="center" vertical="center"/>
    </xf>
    <xf numFmtId="0" fontId="28" fillId="0" borderId="63" xfId="0" quotePrefix="1" applyFont="1" applyBorder="1"/>
    <xf numFmtId="0" fontId="28" fillId="0" borderId="0" xfId="0" applyFont="1"/>
    <xf numFmtId="0" fontId="29" fillId="0" borderId="0" xfId="0" applyFont="1"/>
    <xf numFmtId="0" fontId="28" fillId="0" borderId="50" xfId="0" applyFont="1" applyBorder="1"/>
    <xf numFmtId="0" fontId="28" fillId="0" borderId="63" xfId="0" applyFont="1" applyBorder="1"/>
    <xf numFmtId="14" fontId="28" fillId="0" borderId="0" xfId="0" applyNumberFormat="1" applyFont="1"/>
    <xf numFmtId="1" fontId="28" fillId="0" borderId="53" xfId="0" applyNumberFormat="1" applyFont="1" applyBorder="1"/>
    <xf numFmtId="1" fontId="28" fillId="0" borderId="63" xfId="0" applyNumberFormat="1" applyFont="1" applyBorder="1"/>
    <xf numFmtId="1" fontId="28" fillId="0" borderId="64" xfId="0" applyNumberFormat="1" applyFont="1" applyBorder="1"/>
    <xf numFmtId="1" fontId="28" fillId="0" borderId="50" xfId="0" applyNumberFormat="1" applyFont="1" applyBorder="1"/>
    <xf numFmtId="0" fontId="30" fillId="0" borderId="50" xfId="0" applyFont="1" applyBorder="1"/>
    <xf numFmtId="0" fontId="30" fillId="0" borderId="63" xfId="0" applyFont="1" applyBorder="1"/>
    <xf numFmtId="1" fontId="30" fillId="0" borderId="53" xfId="0" applyNumberFormat="1" applyFont="1" applyBorder="1"/>
    <xf numFmtId="1" fontId="29" fillId="0" borderId="63" xfId="0" applyNumberFormat="1" applyFont="1" applyBorder="1"/>
    <xf numFmtId="1" fontId="29" fillId="0" borderId="64" xfId="0" applyNumberFormat="1" applyFont="1" applyBorder="1"/>
    <xf numFmtId="1" fontId="29" fillId="0" borderId="50" xfId="0" applyNumberFormat="1" applyFont="1" applyBorder="1"/>
    <xf numFmtId="0" fontId="0" fillId="0" borderId="0" xfId="0" applyFill="1" applyBorder="1" applyAlignment="1">
      <alignment wrapText="1"/>
    </xf>
    <xf numFmtId="3" fontId="0" fillId="0" borderId="68" xfId="0" applyNumberFormat="1" applyBorder="1" applyAlignment="1"/>
    <xf numFmtId="3" fontId="0" fillId="0" borderId="68" xfId="0" applyNumberFormat="1" applyBorder="1"/>
    <xf numFmtId="0" fontId="3" fillId="0" borderId="68" xfId="2" applyFont="1" applyFill="1" applyBorder="1" applyAlignment="1">
      <alignment wrapText="1"/>
    </xf>
    <xf numFmtId="0" fontId="0" fillId="0" borderId="0" xfId="0"/>
    <xf numFmtId="1" fontId="0" fillId="0" borderId="0" xfId="0" applyNumberFormat="1"/>
    <xf numFmtId="166" fontId="0" fillId="0" borderId="0" xfId="0" applyNumberFormat="1"/>
    <xf numFmtId="0" fontId="3" fillId="0" borderId="2" xfId="2" applyFont="1" applyFill="1" applyBorder="1" applyAlignment="1">
      <alignment horizontal="left" wrapText="1"/>
    </xf>
    <xf numFmtId="164" fontId="0" fillId="0" borderId="0" xfId="0" applyNumberFormat="1" applyBorder="1"/>
    <xf numFmtId="1" fontId="0" fillId="0" borderId="68" xfId="0" applyNumberFormat="1" applyBorder="1"/>
    <xf numFmtId="0" fontId="3" fillId="0" borderId="50" xfId="3" quotePrefix="1" applyFont="1" applyFill="1" applyBorder="1" applyAlignment="1">
      <alignment wrapText="1"/>
    </xf>
    <xf numFmtId="0" fontId="6" fillId="0" borderId="68" xfId="0" applyFont="1" applyBorder="1"/>
    <xf numFmtId="0" fontId="3" fillId="0" borderId="68" xfId="3" applyFont="1" applyFill="1" applyBorder="1" applyAlignment="1">
      <alignment wrapText="1"/>
    </xf>
    <xf numFmtId="0" fontId="3" fillId="0" borderId="68" xfId="1" applyFont="1" applyFill="1" applyBorder="1" applyAlignment="1">
      <alignment wrapText="1"/>
    </xf>
    <xf numFmtId="0" fontId="3" fillId="0" borderId="68" xfId="1" applyFont="1" applyBorder="1"/>
    <xf numFmtId="164" fontId="2" fillId="0" borderId="0" xfId="0" applyNumberFormat="1" applyFont="1" applyBorder="1"/>
    <xf numFmtId="0" fontId="0" fillId="0" borderId="0" xfId="0" applyAlignment="1">
      <alignment horizontal="left"/>
    </xf>
    <xf numFmtId="0" fontId="2" fillId="0" borderId="0" xfId="0" applyFont="1" applyBorder="1" applyAlignment="1">
      <alignment horizontal="center" wrapText="1"/>
    </xf>
    <xf numFmtId="0" fontId="0" fillId="0" borderId="68" xfId="0" quotePrefix="1" applyBorder="1"/>
    <xf numFmtId="2" fontId="0" fillId="0" borderId="69" xfId="0" applyNumberFormat="1" applyBorder="1"/>
    <xf numFmtId="0" fontId="0" fillId="0" borderId="68" xfId="0" quotePrefix="1" applyFill="1" applyBorder="1"/>
    <xf numFmtId="0" fontId="0" fillId="0" borderId="67" xfId="0" quotePrefix="1" applyBorder="1"/>
    <xf numFmtId="0" fontId="0" fillId="0" borderId="10" xfId="0" applyFill="1" applyBorder="1"/>
    <xf numFmtId="0" fontId="4" fillId="0" borderId="10" xfId="0" applyFont="1" applyFill="1" applyBorder="1"/>
    <xf numFmtId="0" fontId="0" fillId="0" borderId="10" xfId="0" applyFont="1" applyFill="1" applyBorder="1"/>
    <xf numFmtId="0" fontId="0" fillId="0" borderId="16" xfId="0" applyFill="1" applyBorder="1"/>
    <xf numFmtId="0" fontId="6" fillId="0" borderId="17" xfId="0" applyFont="1" applyFill="1" applyBorder="1"/>
    <xf numFmtId="0" fontId="6" fillId="0" borderId="33" xfId="0" applyFont="1" applyFill="1" applyBorder="1"/>
    <xf numFmtId="0" fontId="6" fillId="0" borderId="70" xfId="0" applyFont="1" applyFill="1" applyBorder="1"/>
    <xf numFmtId="0" fontId="0" fillId="0" borderId="17" xfId="0" applyFill="1" applyBorder="1"/>
    <xf numFmtId="0" fontId="0" fillId="0" borderId="14" xfId="0" applyBorder="1"/>
    <xf numFmtId="0" fontId="0" fillId="0" borderId="50" xfId="0" applyFill="1" applyBorder="1"/>
    <xf numFmtId="0" fontId="6" fillId="0" borderId="50" xfId="0" applyFont="1" applyFill="1" applyBorder="1"/>
    <xf numFmtId="0" fontId="6" fillId="0" borderId="69" xfId="0" applyFont="1" applyBorder="1"/>
    <xf numFmtId="0" fontId="4" fillId="0" borderId="50" xfId="0" applyFont="1" applyFill="1" applyBorder="1"/>
    <xf numFmtId="0" fontId="6" fillId="0" borderId="69" xfId="0" applyFont="1" applyFill="1" applyBorder="1"/>
    <xf numFmtId="0" fontId="0" fillId="0" borderId="50" xfId="0" applyFont="1" applyFill="1" applyBorder="1"/>
    <xf numFmtId="0" fontId="0" fillId="0" borderId="15" xfId="0" applyFill="1" applyBorder="1"/>
    <xf numFmtId="0" fontId="6" fillId="0" borderId="51" xfId="0" applyFont="1" applyFill="1" applyBorder="1"/>
    <xf numFmtId="0" fontId="6" fillId="0" borderId="47" xfId="0" applyFont="1" applyFill="1" applyBorder="1"/>
    <xf numFmtId="0" fontId="0" fillId="0" borderId="71" xfId="0" applyBorder="1"/>
    <xf numFmtId="0" fontId="6" fillId="0" borderId="18" xfId="0" applyFont="1" applyFill="1" applyBorder="1"/>
    <xf numFmtId="0" fontId="6" fillId="0" borderId="72" xfId="0" applyFont="1" applyFill="1" applyBorder="1"/>
    <xf numFmtId="0" fontId="0" fillId="0" borderId="72" xfId="0" applyFill="1" applyBorder="1"/>
    <xf numFmtId="0" fontId="6" fillId="0" borderId="14" xfId="0" applyFont="1" applyFill="1" applyBorder="1"/>
    <xf numFmtId="0" fontId="0" fillId="0" borderId="73" xfId="0" applyFill="1" applyBorder="1"/>
    <xf numFmtId="0" fontId="0" fillId="0" borderId="74" xfId="0" applyBorder="1"/>
    <xf numFmtId="0" fontId="0" fillId="0" borderId="0" xfId="0" applyAlignment="1">
      <alignment wrapText="1"/>
    </xf>
    <xf numFmtId="0" fontId="0" fillId="0" borderId="36" xfId="0" applyFill="1" applyBorder="1"/>
    <xf numFmtId="0" fontId="3" fillId="2" borderId="48" xfId="1" applyFont="1" applyFill="1" applyBorder="1" applyAlignment="1">
      <alignment horizontal="center"/>
    </xf>
    <xf numFmtId="1" fontId="0" fillId="0" borderId="48" xfId="0" applyNumberFormat="1" applyBorder="1"/>
    <xf numFmtId="2" fontId="0" fillId="0" borderId="48" xfId="0" applyNumberFormat="1" applyBorder="1"/>
    <xf numFmtId="1" fontId="0" fillId="0" borderId="49" xfId="0" applyNumberFormat="1" applyBorder="1"/>
    <xf numFmtId="1" fontId="0" fillId="0" borderId="69" xfId="0" applyNumberFormat="1" applyBorder="1"/>
    <xf numFmtId="0" fontId="3" fillId="0" borderId="67" xfId="3" applyFont="1" applyFill="1" applyBorder="1" applyAlignment="1">
      <alignment wrapText="1"/>
    </xf>
    <xf numFmtId="1" fontId="0" fillId="0" borderId="67" xfId="0" applyNumberFormat="1" applyBorder="1"/>
    <xf numFmtId="1" fontId="0" fillId="0" borderId="66" xfId="0" applyNumberFormat="1" applyBorder="1"/>
    <xf numFmtId="165" fontId="0" fillId="0" borderId="69" xfId="0" applyNumberFormat="1" applyBorder="1"/>
    <xf numFmtId="0" fontId="0" fillId="0" borderId="68" xfId="0" applyFont="1" applyBorder="1"/>
    <xf numFmtId="1" fontId="0" fillId="0" borderId="68" xfId="0" applyNumberFormat="1" applyFont="1" applyBorder="1"/>
    <xf numFmtId="165" fontId="0" fillId="0" borderId="66" xfId="0" applyNumberFormat="1" applyBorder="1"/>
    <xf numFmtId="0" fontId="0" fillId="0" borderId="68" xfId="0" applyBorder="1" applyAlignment="1">
      <alignment horizontal="left"/>
    </xf>
    <xf numFmtId="0" fontId="3" fillId="0" borderId="68" xfId="3" quotePrefix="1" applyFont="1" applyFill="1" applyBorder="1" applyAlignment="1">
      <alignment wrapText="1"/>
    </xf>
    <xf numFmtId="0" fontId="3" fillId="0" borderId="68" xfId="2" applyFont="1" applyFill="1" applyBorder="1" applyAlignment="1">
      <alignment horizontal="left" wrapText="1"/>
    </xf>
    <xf numFmtId="0" fontId="3" fillId="0" borderId="68" xfId="1" applyFont="1" applyFill="1" applyBorder="1" applyAlignment="1">
      <alignment horizontal="left" wrapText="1"/>
    </xf>
    <xf numFmtId="0" fontId="0" fillId="0" borderId="68" xfId="0" applyFont="1" applyBorder="1" applyAlignment="1">
      <alignment horizontal="left"/>
    </xf>
    <xf numFmtId="1" fontId="0" fillId="0" borderId="68" xfId="0" applyNumberFormat="1" applyFont="1" applyBorder="1" applyAlignment="1">
      <alignment horizontal="left"/>
    </xf>
    <xf numFmtId="0" fontId="2" fillId="0" borderId="68" xfId="0" applyFont="1" applyBorder="1" applyAlignment="1">
      <alignment horizontal="left"/>
    </xf>
    <xf numFmtId="164" fontId="0" fillId="0" borderId="68" xfId="0" applyNumberFormat="1" applyBorder="1"/>
    <xf numFmtId="165" fontId="0" fillId="0" borderId="68" xfId="0" applyNumberFormat="1" applyFont="1" applyBorder="1"/>
    <xf numFmtId="165" fontId="0" fillId="0" borderId="67" xfId="0" applyNumberFormat="1" applyBorder="1"/>
    <xf numFmtId="165" fontId="0" fillId="0" borderId="68" xfId="0" applyNumberFormat="1" applyBorder="1"/>
    <xf numFmtId="1" fontId="0" fillId="0" borderId="68" xfId="0" applyNumberFormat="1" applyBorder="1" applyAlignment="1">
      <alignment horizontal="left"/>
    </xf>
    <xf numFmtId="165" fontId="0" fillId="0" borderId="49" xfId="0" applyNumberFormat="1" applyBorder="1"/>
    <xf numFmtId="0" fontId="0" fillId="0" borderId="67" xfId="0" applyBorder="1" applyAlignment="1">
      <alignment horizontal="left"/>
    </xf>
    <xf numFmtId="164" fontId="0" fillId="0" borderId="67" xfId="0" applyNumberFormat="1" applyBorder="1"/>
    <xf numFmtId="164" fontId="0" fillId="0" borderId="69" xfId="0" applyNumberFormat="1" applyBorder="1"/>
    <xf numFmtId="164" fontId="0" fillId="0" borderId="47" xfId="0" applyNumberFormat="1" applyBorder="1"/>
    <xf numFmtId="2" fontId="0" fillId="0" borderId="67" xfId="0" applyNumberFormat="1" applyBorder="1"/>
    <xf numFmtId="166" fontId="2" fillId="0" borderId="69" xfId="0" applyNumberFormat="1" applyFont="1" applyBorder="1"/>
    <xf numFmtId="164" fontId="0" fillId="0" borderId="49" xfId="0" applyNumberFormat="1" applyBorder="1"/>
    <xf numFmtId="164" fontId="0" fillId="0" borderId="51" xfId="0" applyNumberFormat="1" applyBorder="1"/>
    <xf numFmtId="2" fontId="0" fillId="0" borderId="68" xfId="0" applyNumberFormat="1" applyBorder="1"/>
    <xf numFmtId="165" fontId="0" fillId="0" borderId="77" xfId="0" applyNumberFormat="1" applyBorder="1"/>
    <xf numFmtId="165" fontId="0" fillId="0" borderId="50" xfId="0" applyNumberFormat="1" applyBorder="1"/>
    <xf numFmtId="164" fontId="0" fillId="0" borderId="50" xfId="0" applyNumberFormat="1" applyBorder="1"/>
    <xf numFmtId="165" fontId="0" fillId="0" borderId="78" xfId="0" applyNumberFormat="1" applyBorder="1"/>
    <xf numFmtId="1" fontId="0" fillId="0" borderId="76" xfId="0" applyNumberFormat="1" applyBorder="1"/>
    <xf numFmtId="165" fontId="0" fillId="0" borderId="48" xfId="0" applyNumberFormat="1" applyBorder="1"/>
    <xf numFmtId="166" fontId="0" fillId="0" borderId="69" xfId="0" applyNumberFormat="1" applyBorder="1"/>
    <xf numFmtId="0" fontId="2" fillId="0" borderId="67" xfId="0" applyFont="1" applyBorder="1"/>
    <xf numFmtId="166" fontId="0" fillId="0" borderId="50" xfId="0" applyNumberFormat="1" applyBorder="1"/>
    <xf numFmtId="0" fontId="0" fillId="0" borderId="79" xfId="0" applyBorder="1"/>
    <xf numFmtId="164" fontId="0" fillId="0" borderId="33" xfId="0" applyNumberFormat="1" applyBorder="1"/>
    <xf numFmtId="165" fontId="0" fillId="0" borderId="69" xfId="0" applyNumberFormat="1" applyFont="1" applyBorder="1"/>
    <xf numFmtId="1" fontId="0" fillId="0" borderId="17" xfId="0" applyNumberFormat="1" applyBorder="1"/>
    <xf numFmtId="1" fontId="0" fillId="0" borderId="67" xfId="0" applyNumberFormat="1" applyBorder="1" applyAlignment="1">
      <alignment horizontal="left"/>
    </xf>
    <xf numFmtId="0" fontId="11" fillId="2" borderId="67" xfId="1" applyFont="1" applyFill="1" applyBorder="1" applyAlignment="1">
      <alignment horizontal="center"/>
    </xf>
    <xf numFmtId="0" fontId="0" fillId="0" borderId="0" xfId="0"/>
    <xf numFmtId="164" fontId="0" fillId="0" borderId="77" xfId="0" applyNumberFormat="1" applyBorder="1"/>
    <xf numFmtId="0" fontId="11" fillId="2" borderId="68" xfId="1" applyFont="1" applyFill="1" applyBorder="1" applyAlignment="1">
      <alignment horizontal="center"/>
    </xf>
    <xf numFmtId="0" fontId="0" fillId="0" borderId="78" xfId="0" applyBorder="1"/>
    <xf numFmtId="0" fontId="0" fillId="0" borderId="76" xfId="0" applyBorder="1"/>
    <xf numFmtId="165" fontId="0" fillId="0" borderId="76" xfId="0" applyNumberFormat="1" applyBorder="1"/>
    <xf numFmtId="0" fontId="0" fillId="0" borderId="77" xfId="0" applyBorder="1"/>
    <xf numFmtId="0" fontId="0" fillId="0" borderId="0" xfId="0"/>
    <xf numFmtId="165" fontId="0" fillId="0" borderId="0" xfId="0" applyNumberFormat="1"/>
    <xf numFmtId="1" fontId="0" fillId="0" borderId="0" xfId="0" applyNumberFormat="1"/>
    <xf numFmtId="2" fontId="0" fillId="0" borderId="0" xfId="0" applyNumberFormat="1"/>
    <xf numFmtId="164" fontId="0" fillId="0" borderId="0" xfId="0" applyNumberFormat="1"/>
    <xf numFmtId="0" fontId="0" fillId="0" borderId="15" xfId="0" applyBorder="1"/>
    <xf numFmtId="0" fontId="0" fillId="0" borderId="12" xfId="0" applyBorder="1" applyAlignment="1">
      <alignment wrapText="1"/>
    </xf>
    <xf numFmtId="0" fontId="0" fillId="0" borderId="80" xfId="0" applyBorder="1"/>
    <xf numFmtId="0" fontId="0" fillId="0" borderId="7" xfId="0" applyFill="1" applyBorder="1" applyAlignment="1">
      <alignment wrapText="1"/>
    </xf>
    <xf numFmtId="0" fontId="0" fillId="0" borderId="13" xfId="0" applyFill="1" applyBorder="1" applyAlignment="1">
      <alignment wrapText="1"/>
    </xf>
    <xf numFmtId="0" fontId="6" fillId="0" borderId="47" xfId="0" applyFont="1" applyBorder="1"/>
    <xf numFmtId="0" fontId="6" fillId="0" borderId="48" xfId="0" applyFont="1" applyBorder="1"/>
    <xf numFmtId="0" fontId="4" fillId="0" borderId="48" xfId="0" applyFont="1" applyBorder="1"/>
    <xf numFmtId="14" fontId="6" fillId="0" borderId="48" xfId="0" applyNumberFormat="1" applyFont="1" applyBorder="1"/>
    <xf numFmtId="165" fontId="6" fillId="0" borderId="48" xfId="0" applyNumberFormat="1" applyFont="1" applyBorder="1"/>
    <xf numFmtId="165" fontId="6" fillId="0" borderId="49" xfId="0" applyNumberFormat="1" applyFont="1" applyBorder="1"/>
    <xf numFmtId="14" fontId="0" fillId="0" borderId="68" xfId="0" applyNumberFormat="1" applyBorder="1"/>
    <xf numFmtId="1" fontId="6" fillId="0" borderId="68" xfId="0" applyNumberFormat="1" applyFont="1" applyBorder="1"/>
    <xf numFmtId="14" fontId="0" fillId="0" borderId="67" xfId="0" applyNumberFormat="1" applyBorder="1"/>
    <xf numFmtId="0" fontId="4" fillId="0" borderId="35" xfId="0" applyFont="1" applyBorder="1"/>
    <xf numFmtId="0" fontId="4" fillId="0" borderId="81" xfId="0" applyFont="1" applyBorder="1"/>
    <xf numFmtId="0" fontId="4" fillId="0" borderId="81" xfId="0" applyFont="1" applyFill="1" applyBorder="1"/>
    <xf numFmtId="0" fontId="4" fillId="0" borderId="82" xfId="0" applyFont="1" applyFill="1" applyBorder="1"/>
    <xf numFmtId="0" fontId="0" fillId="0" borderId="70" xfId="0" quotePrefix="1" applyBorder="1"/>
    <xf numFmtId="0" fontId="0" fillId="0" borderId="83" xfId="0" quotePrefix="1" applyBorder="1"/>
    <xf numFmtId="0" fontId="0" fillId="0" borderId="83" xfId="0" applyBorder="1"/>
    <xf numFmtId="0" fontId="2" fillId="0" borderId="48" xfId="0" applyFont="1" applyBorder="1"/>
    <xf numFmtId="47" fontId="0" fillId="0" borderId="68" xfId="0" applyNumberFormat="1" applyBorder="1"/>
    <xf numFmtId="14" fontId="2" fillId="0" borderId="68" xfId="0" applyNumberFormat="1" applyFont="1" applyBorder="1"/>
    <xf numFmtId="47" fontId="2" fillId="0" borderId="68" xfId="0" applyNumberFormat="1" applyFont="1" applyBorder="1"/>
    <xf numFmtId="0" fontId="3" fillId="0" borderId="47" xfId="3" quotePrefix="1" applyFont="1" applyFill="1" applyBorder="1" applyAlignment="1">
      <alignment wrapText="1"/>
    </xf>
    <xf numFmtId="0" fontId="3" fillId="0" borderId="48" xfId="3" applyFont="1" applyFill="1" applyBorder="1" applyAlignment="1">
      <alignment wrapText="1"/>
    </xf>
    <xf numFmtId="0" fontId="0" fillId="0" borderId="48" xfId="0" applyBorder="1" applyAlignment="1">
      <alignment horizontal="left"/>
    </xf>
    <xf numFmtId="0" fontId="3" fillId="2" borderId="67" xfId="1" applyFont="1" applyFill="1" applyBorder="1" applyAlignment="1">
      <alignment horizontal="center"/>
    </xf>
    <xf numFmtId="164" fontId="0" fillId="0" borderId="66" xfId="0" applyNumberFormat="1" applyBorder="1"/>
    <xf numFmtId="0" fontId="0" fillId="0" borderId="75" xfId="0" applyBorder="1"/>
    <xf numFmtId="1" fontId="0" fillId="0" borderId="28" xfId="0" applyNumberFormat="1" applyFill="1" applyBorder="1"/>
    <xf numFmtId="0" fontId="3" fillId="2" borderId="68" xfId="1" applyFont="1" applyFill="1" applyBorder="1" applyAlignment="1">
      <alignment horizontal="left"/>
    </xf>
    <xf numFmtId="1" fontId="3" fillId="0" borderId="68" xfId="2" applyNumberFormat="1" applyFont="1" applyFill="1" applyBorder="1" applyAlignment="1">
      <alignment horizontal="left" wrapText="1"/>
    </xf>
    <xf numFmtId="0" fontId="3" fillId="2" borderId="68" xfId="1" applyFont="1" applyFill="1" applyBorder="1" applyAlignment="1">
      <alignment horizontal="center"/>
    </xf>
    <xf numFmtId="0" fontId="0" fillId="0" borderId="33" xfId="0" applyBorder="1"/>
    <xf numFmtId="0" fontId="3" fillId="0" borderId="53" xfId="3" quotePrefix="1" applyFont="1" applyFill="1" applyBorder="1" applyAlignment="1">
      <alignment wrapText="1"/>
    </xf>
    <xf numFmtId="0" fontId="0" fillId="0" borderId="68" xfId="0" applyFill="1" applyBorder="1"/>
    <xf numFmtId="165" fontId="0" fillId="0" borderId="68" xfId="0" applyNumberFormat="1" applyFill="1" applyBorder="1"/>
    <xf numFmtId="0" fontId="3" fillId="0" borderId="0" xfId="3" applyFont="1" applyFill="1" applyBorder="1" applyAlignment="1">
      <alignment wrapText="1"/>
    </xf>
    <xf numFmtId="0" fontId="0" fillId="0" borderId="0" xfId="0" applyAlignment="1">
      <alignment wrapText="1"/>
    </xf>
    <xf numFmtId="0" fontId="2" fillId="0" borderId="0" xfId="0" applyFont="1" applyBorder="1" applyAlignment="1">
      <alignment wrapText="1"/>
    </xf>
    <xf numFmtId="0" fontId="0" fillId="0" borderId="38" xfId="0" applyBorder="1" applyAlignment="1">
      <alignment wrapText="1"/>
    </xf>
    <xf numFmtId="0" fontId="0" fillId="0" borderId="39" xfId="0" applyBorder="1" applyAlignment="1">
      <alignment wrapText="1"/>
    </xf>
    <xf numFmtId="0" fontId="0" fillId="0" borderId="40" xfId="0" applyBorder="1" applyAlignment="1">
      <alignment wrapText="1"/>
    </xf>
    <xf numFmtId="0" fontId="2" fillId="0" borderId="38" xfId="0" applyFont="1" applyBorder="1" applyAlignment="1">
      <alignment horizontal="center" wrapText="1"/>
    </xf>
    <xf numFmtId="0" fontId="2" fillId="0" borderId="39" xfId="0" applyFont="1" applyBorder="1" applyAlignment="1">
      <alignment horizontal="center" wrapText="1"/>
    </xf>
    <xf numFmtId="0" fontId="2" fillId="0" borderId="39" xfId="0" applyFont="1" applyBorder="1" applyAlignment="1">
      <alignment wrapText="1"/>
    </xf>
    <xf numFmtId="0" fontId="2" fillId="0" borderId="40" xfId="0" applyFont="1" applyBorder="1" applyAlignment="1">
      <alignment wrapText="1"/>
    </xf>
    <xf numFmtId="0" fontId="0" fillId="0" borderId="39" xfId="0" applyBorder="1" applyAlignment="1">
      <alignment horizontal="center" wrapText="1"/>
    </xf>
    <xf numFmtId="0" fontId="0" fillId="0" borderId="40" xfId="0" applyBorder="1" applyAlignment="1">
      <alignment horizontal="center" wrapText="1"/>
    </xf>
    <xf numFmtId="0" fontId="2" fillId="0" borderId="40" xfId="0" applyFont="1" applyBorder="1" applyAlignment="1">
      <alignment horizontal="center" wrapText="1"/>
    </xf>
    <xf numFmtId="0" fontId="2" fillId="0" borderId="38" xfId="0" applyFont="1" applyBorder="1" applyAlignment="1">
      <alignment wrapText="1"/>
    </xf>
    <xf numFmtId="0" fontId="2" fillId="0" borderId="0" xfId="0" applyFont="1" applyBorder="1" applyAlignment="1">
      <alignment horizontal="center" wrapText="1"/>
    </xf>
    <xf numFmtId="0" fontId="2" fillId="0" borderId="41" xfId="0" applyFont="1" applyBorder="1" applyAlignment="1">
      <alignment horizontal="center" wrapText="1"/>
    </xf>
    <xf numFmtId="0" fontId="2" fillId="0" borderId="37" xfId="0" applyFont="1" applyBorder="1" applyAlignment="1">
      <alignment horizontal="center" wrapText="1"/>
    </xf>
    <xf numFmtId="0" fontId="2" fillId="0" borderId="46" xfId="0" applyFont="1" applyBorder="1" applyAlignment="1">
      <alignment horizontal="center" wrapText="1"/>
    </xf>
    <xf numFmtId="0" fontId="0" fillId="0" borderId="29" xfId="0" applyBorder="1" applyAlignment="1">
      <alignment wrapText="1"/>
    </xf>
    <xf numFmtId="0" fontId="2" fillId="0" borderId="22" xfId="0" applyFont="1" applyBorder="1" applyAlignment="1">
      <alignment horizontal="center" wrapText="1"/>
    </xf>
    <xf numFmtId="0" fontId="27" fillId="0" borderId="68" xfId="0" applyFont="1" applyBorder="1" applyAlignment="1">
      <alignment horizontal="center" vertical="center"/>
    </xf>
  </cellXfs>
  <cellStyles count="45">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4" xfId="36" builtinId="44" customBuiltin="1"/>
    <cellStyle name="60% - Accent5" xfId="40" builtinId="48" customBuiltin="1"/>
    <cellStyle name="60% - Accent6" xfId="44" builtinId="52" customBuiltin="1"/>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0" builtinId="27" customBuiltin="1"/>
    <cellStyle name="Calculation" xfId="14" builtinId="22" customBuiltin="1"/>
    <cellStyle name="Check Cell" xfId="16" builtinId="23" customBuiltin="1"/>
    <cellStyle name="Explanatory Text" xfId="19"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12" builtinId="20" customBuiltin="1"/>
    <cellStyle name="Linked Cell" xfId="15" builtinId="24" customBuiltin="1"/>
    <cellStyle name="Neutral" xfId="11" builtinId="28" customBuiltin="1"/>
    <cellStyle name="Normal" xfId="0" builtinId="0"/>
    <cellStyle name="Normal_Sheet13" xfId="1"/>
    <cellStyle name="Normal_Sheet3" xfId="2"/>
    <cellStyle name="Normal_Sheet6" xfId="3"/>
    <cellStyle name="Note" xfId="18" builtinId="10" customBuiltin="1"/>
    <cellStyle name="Output" xfId="13" builtinId="21" customBuiltin="1"/>
    <cellStyle name="Title" xfId="4" builtinId="15" customBuiltin="1"/>
    <cellStyle name="Total" xfId="20" builtinId="25" customBuiltin="1"/>
    <cellStyle name="Warning Text" xfId="17"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election activeCell="H8" sqref="H8"/>
    </sheetView>
  </sheetViews>
  <sheetFormatPr defaultRowHeight="15" x14ac:dyDescent="0.25"/>
  <cols>
    <col min="1" max="1" width="35.85546875" customWidth="1"/>
  </cols>
  <sheetData>
    <row r="1" spans="1:1" x14ac:dyDescent="0.25">
      <c r="A1" s="95" t="s">
        <v>1289</v>
      </c>
    </row>
    <row r="2" spans="1:1" ht="30" customHeight="1" x14ac:dyDescent="0.25">
      <c r="A2" s="96" t="s">
        <v>1297</v>
      </c>
    </row>
    <row r="3" spans="1:1" s="107" customFormat="1" ht="15.75" customHeight="1" x14ac:dyDescent="0.25">
      <c r="A3" s="106" t="s">
        <v>1947</v>
      </c>
    </row>
    <row r="4" spans="1:1" ht="42.75" customHeight="1" x14ac:dyDescent="0.25">
      <c r="A4" s="96" t="s">
        <v>2010</v>
      </c>
    </row>
    <row r="5" spans="1:1" ht="13.5" customHeight="1" x14ac:dyDescent="0.25">
      <c r="A5" s="96"/>
    </row>
    <row r="6" spans="1:1" s="107" customFormat="1" ht="13.5" customHeight="1" x14ac:dyDescent="0.25">
      <c r="A6" s="96" t="s">
        <v>1975</v>
      </c>
    </row>
    <row r="7" spans="1:1" s="107" customFormat="1" ht="30.75" customHeight="1" x14ac:dyDescent="0.25">
      <c r="A7" s="106" t="s">
        <v>1290</v>
      </c>
    </row>
    <row r="8" spans="1:1" ht="65.25" customHeight="1" x14ac:dyDescent="0.25">
      <c r="A8" s="106" t="s">
        <v>1298</v>
      </c>
    </row>
    <row r="9" spans="1:1" ht="18.75" customHeight="1" x14ac:dyDescent="0.25">
      <c r="A9" s="96" t="s">
        <v>1948</v>
      </c>
    </row>
    <row r="10" spans="1:1" x14ac:dyDescent="0.25">
      <c r="A10" s="95" t="s">
        <v>1291</v>
      </c>
    </row>
    <row r="11" spans="1:1" x14ac:dyDescent="0.25">
      <c r="A11" s="97">
        <v>41790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3"/>
  <sheetViews>
    <sheetView workbookViewId="0">
      <selection activeCell="A2" sqref="A2"/>
    </sheetView>
  </sheetViews>
  <sheetFormatPr defaultRowHeight="15" x14ac:dyDescent="0.25"/>
  <cols>
    <col min="1" max="5" width="9.140625" style="189"/>
    <col min="6" max="6" width="13.85546875" style="189" customWidth="1"/>
    <col min="7" max="8" width="9.140625" style="189"/>
    <col min="28" max="28" width="14.42578125" customWidth="1"/>
    <col min="31" max="31" width="15.7109375" customWidth="1"/>
  </cols>
  <sheetData>
    <row r="1" spans="1:27" s="189" customFormat="1" ht="17.25" x14ac:dyDescent="0.25">
      <c r="A1" s="53" t="s">
        <v>1993</v>
      </c>
    </row>
    <row r="2" spans="1:27" s="189" customFormat="1" x14ac:dyDescent="0.25">
      <c r="A2" s="53" t="s">
        <v>1963</v>
      </c>
    </row>
    <row r="3" spans="1:27" s="189" customFormat="1" ht="18" thickBot="1" x14ac:dyDescent="0.3">
      <c r="A3" s="53" t="s">
        <v>1965</v>
      </c>
    </row>
    <row r="4" spans="1:27" x14ac:dyDescent="0.25">
      <c r="A4" s="100" t="s">
        <v>1296</v>
      </c>
      <c r="B4" s="99" t="s">
        <v>323</v>
      </c>
      <c r="C4" s="99" t="s">
        <v>322</v>
      </c>
      <c r="D4" s="99" t="s">
        <v>1940</v>
      </c>
      <c r="E4" s="99" t="s">
        <v>1946</v>
      </c>
      <c r="F4" s="234" t="s">
        <v>167</v>
      </c>
      <c r="G4" s="99" t="s">
        <v>168</v>
      </c>
      <c r="H4" s="99" t="s">
        <v>169</v>
      </c>
      <c r="I4" s="99" t="s">
        <v>1</v>
      </c>
      <c r="J4" s="99" t="s">
        <v>2</v>
      </c>
      <c r="K4" s="99" t="s">
        <v>3</v>
      </c>
      <c r="L4" s="99" t="s">
        <v>4</v>
      </c>
      <c r="M4" s="99" t="s">
        <v>5</v>
      </c>
      <c r="N4" s="99" t="s">
        <v>6</v>
      </c>
      <c r="O4" s="99" t="s">
        <v>7</v>
      </c>
      <c r="P4" s="235" t="s">
        <v>0</v>
      </c>
      <c r="Q4" s="235" t="s">
        <v>2</v>
      </c>
      <c r="R4" s="235" t="s">
        <v>1</v>
      </c>
      <c r="S4" s="236" t="s">
        <v>1950</v>
      </c>
      <c r="T4" s="236" t="s">
        <v>1951</v>
      </c>
      <c r="U4" s="103" t="s">
        <v>1952</v>
      </c>
      <c r="V4" s="235" t="s">
        <v>1953</v>
      </c>
      <c r="W4" s="235" t="s">
        <v>1954</v>
      </c>
      <c r="X4" s="235" t="s">
        <v>1955</v>
      </c>
      <c r="Y4" s="103" t="s">
        <v>1956</v>
      </c>
      <c r="Z4" s="237" t="s">
        <v>1962</v>
      </c>
      <c r="AA4" s="190"/>
    </row>
    <row r="5" spans="1:27" x14ac:dyDescent="0.25">
      <c r="A5" s="104" t="s">
        <v>436</v>
      </c>
      <c r="B5" s="163" t="s">
        <v>437</v>
      </c>
      <c r="C5" s="197" t="s">
        <v>330</v>
      </c>
      <c r="D5" s="163" t="s">
        <v>1734</v>
      </c>
      <c r="E5" s="163" t="s">
        <v>1736</v>
      </c>
      <c r="F5" s="163">
        <v>2275050011</v>
      </c>
      <c r="G5" s="163" t="s">
        <v>199</v>
      </c>
      <c r="H5" s="163" t="s">
        <v>195</v>
      </c>
      <c r="I5" s="163">
        <v>2011</v>
      </c>
      <c r="J5" s="163">
        <v>1</v>
      </c>
      <c r="K5" s="163" t="s">
        <v>92</v>
      </c>
      <c r="L5" s="163" t="s">
        <v>83</v>
      </c>
      <c r="M5" s="163" t="s">
        <v>21</v>
      </c>
      <c r="N5" s="163" t="s">
        <v>93</v>
      </c>
      <c r="O5" s="163" t="s">
        <v>12</v>
      </c>
      <c r="P5" s="163">
        <v>1</v>
      </c>
      <c r="Q5" s="163">
        <v>1</v>
      </c>
      <c r="R5" s="163">
        <v>2011</v>
      </c>
      <c r="S5" s="194">
        <v>19</v>
      </c>
      <c r="T5" s="194">
        <v>7</v>
      </c>
      <c r="U5" s="163">
        <v>15</v>
      </c>
      <c r="V5" s="163">
        <v>0</v>
      </c>
      <c r="W5" s="163">
        <v>0</v>
      </c>
      <c r="X5" s="163">
        <v>0</v>
      </c>
      <c r="Y5" s="163">
        <v>15</v>
      </c>
      <c r="Z5" s="238">
        <f t="shared" ref="Z5:Z36" si="0">SUM(U5:Y5)/2</f>
        <v>15</v>
      </c>
    </row>
    <row r="6" spans="1:27" x14ac:dyDescent="0.25">
      <c r="A6" s="104" t="s">
        <v>436</v>
      </c>
      <c r="B6" s="163" t="s">
        <v>437</v>
      </c>
      <c r="C6" s="197" t="s">
        <v>330</v>
      </c>
      <c r="D6" s="163" t="s">
        <v>1734</v>
      </c>
      <c r="E6" s="163" t="s">
        <v>1736</v>
      </c>
      <c r="F6" s="163">
        <v>2275050011</v>
      </c>
      <c r="G6" s="163" t="s">
        <v>199</v>
      </c>
      <c r="H6" s="163" t="s">
        <v>195</v>
      </c>
      <c r="I6" s="163">
        <v>2011</v>
      </c>
      <c r="J6" s="163">
        <v>2</v>
      </c>
      <c r="K6" s="163" t="s">
        <v>307</v>
      </c>
      <c r="L6" s="163" t="s">
        <v>98</v>
      </c>
      <c r="M6" s="163" t="s">
        <v>21</v>
      </c>
      <c r="N6" s="163" t="s">
        <v>93</v>
      </c>
      <c r="O6" s="163" t="s">
        <v>18</v>
      </c>
      <c r="P6" s="163">
        <v>1</v>
      </c>
      <c r="Q6" s="163">
        <v>2</v>
      </c>
      <c r="R6" s="163">
        <v>2011</v>
      </c>
      <c r="S6" s="194">
        <v>19</v>
      </c>
      <c r="T6" s="194">
        <v>7</v>
      </c>
      <c r="U6" s="163">
        <v>1</v>
      </c>
      <c r="V6" s="163">
        <v>0</v>
      </c>
      <c r="W6" s="163">
        <v>0</v>
      </c>
      <c r="X6" s="163">
        <v>0</v>
      </c>
      <c r="Y6" s="163">
        <v>2</v>
      </c>
      <c r="Z6" s="238">
        <f t="shared" si="0"/>
        <v>1.5</v>
      </c>
    </row>
    <row r="7" spans="1:27" x14ac:dyDescent="0.25">
      <c r="A7" s="104" t="s">
        <v>436</v>
      </c>
      <c r="B7" s="163" t="s">
        <v>437</v>
      </c>
      <c r="C7" s="197" t="s">
        <v>330</v>
      </c>
      <c r="D7" s="163" t="s">
        <v>1734</v>
      </c>
      <c r="E7" s="163" t="s">
        <v>1736</v>
      </c>
      <c r="F7" s="163">
        <v>2275050011</v>
      </c>
      <c r="G7" s="163" t="s">
        <v>199</v>
      </c>
      <c r="H7" s="163" t="s">
        <v>195</v>
      </c>
      <c r="I7" s="163">
        <v>2011</v>
      </c>
      <c r="J7" s="163">
        <v>3</v>
      </c>
      <c r="K7" s="163" t="s">
        <v>94</v>
      </c>
      <c r="L7" s="163" t="s">
        <v>95</v>
      </c>
      <c r="M7" s="163" t="s">
        <v>21</v>
      </c>
      <c r="N7" s="163" t="s">
        <v>93</v>
      </c>
      <c r="O7" s="163" t="s">
        <v>12</v>
      </c>
      <c r="P7" s="163">
        <v>1</v>
      </c>
      <c r="Q7" s="163">
        <v>3</v>
      </c>
      <c r="R7" s="163">
        <v>2011</v>
      </c>
      <c r="S7" s="194">
        <v>19</v>
      </c>
      <c r="T7" s="194">
        <v>7</v>
      </c>
      <c r="U7" s="163">
        <v>7836</v>
      </c>
      <c r="V7" s="163">
        <v>0</v>
      </c>
      <c r="W7" s="163">
        <v>0</v>
      </c>
      <c r="X7" s="163">
        <v>0</v>
      </c>
      <c r="Y7" s="163">
        <v>7836</v>
      </c>
      <c r="Z7" s="238">
        <f t="shared" si="0"/>
        <v>7836</v>
      </c>
      <c r="AA7" s="190"/>
    </row>
    <row r="8" spans="1:27" x14ac:dyDescent="0.25">
      <c r="A8" s="104" t="s">
        <v>436</v>
      </c>
      <c r="B8" s="163" t="s">
        <v>437</v>
      </c>
      <c r="C8" s="197" t="s">
        <v>330</v>
      </c>
      <c r="D8" s="163" t="s">
        <v>1734</v>
      </c>
      <c r="E8" s="163" t="s">
        <v>1736</v>
      </c>
      <c r="F8" s="163">
        <v>2275050011</v>
      </c>
      <c r="G8" s="163" t="s">
        <v>199</v>
      </c>
      <c r="H8" s="163" t="s">
        <v>195</v>
      </c>
      <c r="I8" s="163">
        <v>2011</v>
      </c>
      <c r="J8" s="163">
        <v>4</v>
      </c>
      <c r="K8" s="163" t="s">
        <v>96</v>
      </c>
      <c r="L8" s="163" t="s">
        <v>80</v>
      </c>
      <c r="M8" s="163" t="s">
        <v>21</v>
      </c>
      <c r="N8" s="163" t="s">
        <v>93</v>
      </c>
      <c r="O8" s="163" t="s">
        <v>18</v>
      </c>
      <c r="P8" s="163">
        <v>1</v>
      </c>
      <c r="Q8" s="163">
        <v>4</v>
      </c>
      <c r="R8" s="163">
        <v>2011</v>
      </c>
      <c r="S8" s="194">
        <v>19</v>
      </c>
      <c r="T8" s="194">
        <v>7</v>
      </c>
      <c r="U8" s="163">
        <v>10016</v>
      </c>
      <c r="V8" s="163">
        <v>0</v>
      </c>
      <c r="W8" s="163">
        <v>0</v>
      </c>
      <c r="X8" s="163">
        <v>0</v>
      </c>
      <c r="Y8" s="163">
        <v>10016</v>
      </c>
      <c r="Z8" s="238">
        <f t="shared" si="0"/>
        <v>10016</v>
      </c>
      <c r="AA8" s="190"/>
    </row>
    <row r="9" spans="1:27" x14ac:dyDescent="0.25">
      <c r="A9" s="104" t="s">
        <v>436</v>
      </c>
      <c r="B9" s="163" t="s">
        <v>437</v>
      </c>
      <c r="C9" s="197" t="s">
        <v>330</v>
      </c>
      <c r="D9" s="163" t="s">
        <v>1734</v>
      </c>
      <c r="E9" s="163" t="s">
        <v>1736</v>
      </c>
      <c r="F9" s="163">
        <v>2275050011</v>
      </c>
      <c r="G9" s="163" t="s">
        <v>199</v>
      </c>
      <c r="H9" s="163" t="s">
        <v>195</v>
      </c>
      <c r="I9" s="163">
        <v>2011</v>
      </c>
      <c r="J9" s="163">
        <v>5</v>
      </c>
      <c r="K9" s="163" t="s">
        <v>97</v>
      </c>
      <c r="L9" s="163" t="s">
        <v>98</v>
      </c>
      <c r="M9" s="163" t="s">
        <v>21</v>
      </c>
      <c r="N9" s="163" t="s">
        <v>93</v>
      </c>
      <c r="O9" s="163" t="s">
        <v>12</v>
      </c>
      <c r="P9" s="163">
        <v>1</v>
      </c>
      <c r="Q9" s="163">
        <v>5</v>
      </c>
      <c r="R9" s="163">
        <v>2011</v>
      </c>
      <c r="S9" s="194">
        <v>19</v>
      </c>
      <c r="T9" s="194">
        <v>7</v>
      </c>
      <c r="U9" s="163">
        <v>217</v>
      </c>
      <c r="V9" s="163">
        <v>0</v>
      </c>
      <c r="W9" s="163">
        <v>0</v>
      </c>
      <c r="X9" s="163">
        <v>0</v>
      </c>
      <c r="Y9" s="163">
        <v>218</v>
      </c>
      <c r="Z9" s="238">
        <f t="shared" si="0"/>
        <v>217.5</v>
      </c>
      <c r="AA9" s="190"/>
    </row>
    <row r="10" spans="1:27" x14ac:dyDescent="0.25">
      <c r="A10" s="104" t="s">
        <v>436</v>
      </c>
      <c r="B10" s="163" t="s">
        <v>437</v>
      </c>
      <c r="C10" s="197" t="s">
        <v>330</v>
      </c>
      <c r="D10" s="163" t="s">
        <v>1734</v>
      </c>
      <c r="E10" s="163" t="s">
        <v>1736</v>
      </c>
      <c r="F10" s="163">
        <v>2275050011</v>
      </c>
      <c r="G10" s="163" t="s">
        <v>199</v>
      </c>
      <c r="H10" s="163" t="s">
        <v>195</v>
      </c>
      <c r="I10" s="163">
        <v>2011</v>
      </c>
      <c r="J10" s="163">
        <v>6</v>
      </c>
      <c r="K10" s="163" t="s">
        <v>99</v>
      </c>
      <c r="L10" s="163" t="s">
        <v>98</v>
      </c>
      <c r="M10" s="163" t="s">
        <v>21</v>
      </c>
      <c r="N10" s="163" t="s">
        <v>93</v>
      </c>
      <c r="O10" s="163" t="s">
        <v>16</v>
      </c>
      <c r="P10" s="163">
        <v>1</v>
      </c>
      <c r="Q10" s="163">
        <v>6</v>
      </c>
      <c r="R10" s="163">
        <v>2011</v>
      </c>
      <c r="S10" s="194">
        <v>19</v>
      </c>
      <c r="T10" s="194">
        <v>7</v>
      </c>
      <c r="U10" s="163">
        <v>9</v>
      </c>
      <c r="V10" s="163">
        <v>0</v>
      </c>
      <c r="W10" s="163">
        <v>0</v>
      </c>
      <c r="X10" s="163">
        <v>0</v>
      </c>
      <c r="Y10" s="163">
        <v>10</v>
      </c>
      <c r="Z10" s="238">
        <f t="shared" si="0"/>
        <v>9.5</v>
      </c>
    </row>
    <row r="11" spans="1:27" x14ac:dyDescent="0.25">
      <c r="A11" s="104" t="s">
        <v>436</v>
      </c>
      <c r="B11" s="163" t="s">
        <v>437</v>
      </c>
      <c r="C11" s="197" t="s">
        <v>330</v>
      </c>
      <c r="D11" s="163" t="s">
        <v>1734</v>
      </c>
      <c r="E11" s="163" t="s">
        <v>1736</v>
      </c>
      <c r="F11" s="163">
        <v>2275050011</v>
      </c>
      <c r="G11" s="163" t="s">
        <v>199</v>
      </c>
      <c r="H11" s="163" t="s">
        <v>195</v>
      </c>
      <c r="I11" s="163">
        <v>2011</v>
      </c>
      <c r="J11" s="163">
        <v>7</v>
      </c>
      <c r="K11" s="163" t="s">
        <v>100</v>
      </c>
      <c r="L11" s="163" t="s">
        <v>83</v>
      </c>
      <c r="M11" s="163" t="s">
        <v>21</v>
      </c>
      <c r="N11" s="163" t="s">
        <v>93</v>
      </c>
      <c r="O11" s="163" t="s">
        <v>18</v>
      </c>
      <c r="P11" s="163">
        <v>1</v>
      </c>
      <c r="Q11" s="163">
        <v>7</v>
      </c>
      <c r="R11" s="163">
        <v>2011</v>
      </c>
      <c r="S11" s="194">
        <v>19</v>
      </c>
      <c r="T11" s="194">
        <v>7</v>
      </c>
      <c r="U11" s="163">
        <v>51</v>
      </c>
      <c r="V11" s="163">
        <v>0</v>
      </c>
      <c r="W11" s="163">
        <v>0</v>
      </c>
      <c r="X11" s="163">
        <v>0</v>
      </c>
      <c r="Y11" s="163">
        <v>52</v>
      </c>
      <c r="Z11" s="238">
        <f t="shared" si="0"/>
        <v>51.5</v>
      </c>
    </row>
    <row r="12" spans="1:27" x14ac:dyDescent="0.25">
      <c r="A12" s="104" t="s">
        <v>436</v>
      </c>
      <c r="B12" s="163" t="s">
        <v>437</v>
      </c>
      <c r="C12" s="197" t="s">
        <v>330</v>
      </c>
      <c r="D12" s="163" t="s">
        <v>1734</v>
      </c>
      <c r="E12" s="163" t="s">
        <v>1736</v>
      </c>
      <c r="F12" s="163">
        <v>2275050011</v>
      </c>
      <c r="G12" s="163" t="s">
        <v>199</v>
      </c>
      <c r="H12" s="163" t="s">
        <v>195</v>
      </c>
      <c r="I12" s="163">
        <v>2011</v>
      </c>
      <c r="J12" s="163">
        <v>8</v>
      </c>
      <c r="K12" s="163" t="s">
        <v>101</v>
      </c>
      <c r="L12" s="163" t="s">
        <v>83</v>
      </c>
      <c r="M12" s="163" t="s">
        <v>21</v>
      </c>
      <c r="N12" s="163" t="s">
        <v>93</v>
      </c>
      <c r="O12" s="163" t="s">
        <v>12</v>
      </c>
      <c r="P12" s="163">
        <v>1</v>
      </c>
      <c r="Q12" s="163">
        <v>8</v>
      </c>
      <c r="R12" s="163">
        <v>2011</v>
      </c>
      <c r="S12" s="194">
        <v>19</v>
      </c>
      <c r="T12" s="194">
        <v>7</v>
      </c>
      <c r="U12" s="163">
        <v>23</v>
      </c>
      <c r="V12" s="163">
        <v>0</v>
      </c>
      <c r="W12" s="163">
        <v>0</v>
      </c>
      <c r="X12" s="163">
        <v>0</v>
      </c>
      <c r="Y12" s="163">
        <v>23</v>
      </c>
      <c r="Z12" s="238">
        <f t="shared" si="0"/>
        <v>23</v>
      </c>
    </row>
    <row r="13" spans="1:27" x14ac:dyDescent="0.25">
      <c r="A13" s="104" t="s">
        <v>436</v>
      </c>
      <c r="B13" s="163" t="s">
        <v>437</v>
      </c>
      <c r="C13" s="197" t="s">
        <v>330</v>
      </c>
      <c r="D13" s="163" t="s">
        <v>1734</v>
      </c>
      <c r="E13" s="163" t="s">
        <v>1736</v>
      </c>
      <c r="F13" s="163">
        <v>2275050011</v>
      </c>
      <c r="G13" s="163" t="s">
        <v>199</v>
      </c>
      <c r="H13" s="163" t="s">
        <v>195</v>
      </c>
      <c r="I13" s="163">
        <v>2011</v>
      </c>
      <c r="J13" s="163">
        <v>9</v>
      </c>
      <c r="K13" s="163" t="s">
        <v>103</v>
      </c>
      <c r="L13" s="163" t="s">
        <v>83</v>
      </c>
      <c r="M13" s="163" t="s">
        <v>21</v>
      </c>
      <c r="N13" s="163" t="s">
        <v>93</v>
      </c>
      <c r="O13" s="163" t="s">
        <v>14</v>
      </c>
      <c r="P13" s="163">
        <v>1</v>
      </c>
      <c r="Q13" s="163">
        <v>9</v>
      </c>
      <c r="R13" s="163">
        <v>2011</v>
      </c>
      <c r="S13" s="194">
        <v>19</v>
      </c>
      <c r="T13" s="194">
        <v>7</v>
      </c>
      <c r="U13" s="163">
        <v>49</v>
      </c>
      <c r="V13" s="163">
        <v>0</v>
      </c>
      <c r="W13" s="163">
        <v>0</v>
      </c>
      <c r="X13" s="163">
        <v>0</v>
      </c>
      <c r="Y13" s="163">
        <v>49</v>
      </c>
      <c r="Z13" s="238">
        <f t="shared" si="0"/>
        <v>49</v>
      </c>
    </row>
    <row r="14" spans="1:27" x14ac:dyDescent="0.25">
      <c r="A14" s="104" t="s">
        <v>436</v>
      </c>
      <c r="B14" s="163" t="s">
        <v>437</v>
      </c>
      <c r="C14" s="197" t="s">
        <v>330</v>
      </c>
      <c r="D14" s="163" t="s">
        <v>1734</v>
      </c>
      <c r="E14" s="163" t="s">
        <v>1736</v>
      </c>
      <c r="F14" s="163">
        <v>2275050011</v>
      </c>
      <c r="G14" s="163" t="s">
        <v>199</v>
      </c>
      <c r="H14" s="163" t="s">
        <v>195</v>
      </c>
      <c r="I14" s="163">
        <v>2011</v>
      </c>
      <c r="J14" s="163">
        <v>10</v>
      </c>
      <c r="K14" s="163" t="s">
        <v>104</v>
      </c>
      <c r="L14" s="163" t="s">
        <v>83</v>
      </c>
      <c r="M14" s="163" t="s">
        <v>21</v>
      </c>
      <c r="N14" s="163" t="s">
        <v>93</v>
      </c>
      <c r="O14" s="163" t="s">
        <v>18</v>
      </c>
      <c r="P14" s="163">
        <v>1</v>
      </c>
      <c r="Q14" s="163">
        <v>10</v>
      </c>
      <c r="R14" s="163">
        <v>2011</v>
      </c>
      <c r="S14" s="194">
        <v>19</v>
      </c>
      <c r="T14" s="194">
        <v>7</v>
      </c>
      <c r="U14" s="163">
        <v>2</v>
      </c>
      <c r="V14" s="163">
        <v>0</v>
      </c>
      <c r="W14" s="163">
        <v>0</v>
      </c>
      <c r="X14" s="163">
        <v>0</v>
      </c>
      <c r="Y14" s="163">
        <v>3</v>
      </c>
      <c r="Z14" s="238">
        <f t="shared" si="0"/>
        <v>2.5</v>
      </c>
    </row>
    <row r="15" spans="1:27" x14ac:dyDescent="0.25">
      <c r="A15" s="104" t="s">
        <v>436</v>
      </c>
      <c r="B15" s="163" t="s">
        <v>437</v>
      </c>
      <c r="C15" s="197" t="s">
        <v>330</v>
      </c>
      <c r="D15" s="163" t="s">
        <v>1734</v>
      </c>
      <c r="E15" s="163" t="s">
        <v>1736</v>
      </c>
      <c r="F15" s="163">
        <v>2275050011</v>
      </c>
      <c r="G15" s="163" t="s">
        <v>199</v>
      </c>
      <c r="H15" s="163" t="s">
        <v>195</v>
      </c>
      <c r="I15" s="163">
        <v>2011</v>
      </c>
      <c r="J15" s="163">
        <v>11</v>
      </c>
      <c r="K15" s="163" t="s">
        <v>105</v>
      </c>
      <c r="L15" s="163" t="s">
        <v>83</v>
      </c>
      <c r="M15" s="163" t="s">
        <v>21</v>
      </c>
      <c r="N15" s="163" t="s">
        <v>93</v>
      </c>
      <c r="O15" s="163" t="s">
        <v>12</v>
      </c>
      <c r="P15" s="163">
        <v>1</v>
      </c>
      <c r="Q15" s="163">
        <v>11</v>
      </c>
      <c r="R15" s="163">
        <v>2011</v>
      </c>
      <c r="S15" s="194">
        <v>19</v>
      </c>
      <c r="T15" s="194">
        <v>7</v>
      </c>
      <c r="U15" s="163">
        <v>19</v>
      </c>
      <c r="V15" s="163">
        <v>0</v>
      </c>
      <c r="W15" s="163">
        <v>0</v>
      </c>
      <c r="X15" s="163">
        <v>0</v>
      </c>
      <c r="Y15" s="163">
        <v>19</v>
      </c>
      <c r="Z15" s="238">
        <f t="shared" si="0"/>
        <v>19</v>
      </c>
    </row>
    <row r="16" spans="1:27" x14ac:dyDescent="0.25">
      <c r="A16" s="104" t="s">
        <v>436</v>
      </c>
      <c r="B16" s="163" t="s">
        <v>437</v>
      </c>
      <c r="C16" s="197" t="s">
        <v>330</v>
      </c>
      <c r="D16" s="163" t="s">
        <v>1734</v>
      </c>
      <c r="E16" s="163" t="s">
        <v>1736</v>
      </c>
      <c r="F16" s="163">
        <v>2275050011</v>
      </c>
      <c r="G16" s="163" t="s">
        <v>199</v>
      </c>
      <c r="H16" s="163" t="s">
        <v>195</v>
      </c>
      <c r="I16" s="163">
        <v>2011</v>
      </c>
      <c r="J16" s="163">
        <v>12</v>
      </c>
      <c r="K16" s="163" t="s">
        <v>106</v>
      </c>
      <c r="L16" s="163" t="s">
        <v>83</v>
      </c>
      <c r="M16" s="163" t="s">
        <v>21</v>
      </c>
      <c r="N16" s="163" t="s">
        <v>93</v>
      </c>
      <c r="O16" s="163" t="s">
        <v>18</v>
      </c>
      <c r="P16" s="163">
        <v>1</v>
      </c>
      <c r="Q16" s="163">
        <v>12</v>
      </c>
      <c r="R16" s="163">
        <v>2011</v>
      </c>
      <c r="S16" s="194">
        <v>19</v>
      </c>
      <c r="T16" s="194">
        <v>7</v>
      </c>
      <c r="U16" s="163">
        <v>21</v>
      </c>
      <c r="V16" s="163">
        <v>0</v>
      </c>
      <c r="W16" s="163">
        <v>0</v>
      </c>
      <c r="X16" s="163">
        <v>0</v>
      </c>
      <c r="Y16" s="163">
        <v>22</v>
      </c>
      <c r="Z16" s="238">
        <f t="shared" si="0"/>
        <v>21.5</v>
      </c>
    </row>
    <row r="17" spans="1:32" x14ac:dyDescent="0.25">
      <c r="A17" s="104" t="s">
        <v>436</v>
      </c>
      <c r="B17" s="163" t="s">
        <v>437</v>
      </c>
      <c r="C17" s="197" t="s">
        <v>330</v>
      </c>
      <c r="D17" s="163" t="s">
        <v>1734</v>
      </c>
      <c r="E17" s="163" t="s">
        <v>1736</v>
      </c>
      <c r="F17" s="163">
        <v>2275050011</v>
      </c>
      <c r="G17" s="163" t="s">
        <v>199</v>
      </c>
      <c r="H17" s="163" t="s">
        <v>195</v>
      </c>
      <c r="I17" s="163">
        <v>2011</v>
      </c>
      <c r="J17" s="163">
        <v>13</v>
      </c>
      <c r="K17" s="163" t="s">
        <v>107</v>
      </c>
      <c r="L17" s="163" t="s">
        <v>98</v>
      </c>
      <c r="M17" s="163" t="s">
        <v>21</v>
      </c>
      <c r="N17" s="163" t="s">
        <v>93</v>
      </c>
      <c r="O17" s="163" t="s">
        <v>12</v>
      </c>
      <c r="P17" s="163">
        <v>1</v>
      </c>
      <c r="Q17" s="163">
        <v>13</v>
      </c>
      <c r="R17" s="163">
        <v>2011</v>
      </c>
      <c r="S17" s="194">
        <v>19</v>
      </c>
      <c r="T17" s="194">
        <v>7</v>
      </c>
      <c r="U17" s="163">
        <v>11</v>
      </c>
      <c r="V17" s="163">
        <v>0</v>
      </c>
      <c r="W17" s="163">
        <v>0</v>
      </c>
      <c r="X17" s="163">
        <v>0</v>
      </c>
      <c r="Y17" s="163">
        <v>11</v>
      </c>
      <c r="Z17" s="238">
        <f t="shared" si="0"/>
        <v>11</v>
      </c>
    </row>
    <row r="18" spans="1:32" x14ac:dyDescent="0.25">
      <c r="A18" s="104" t="s">
        <v>436</v>
      </c>
      <c r="B18" s="163" t="s">
        <v>437</v>
      </c>
      <c r="C18" s="197" t="s">
        <v>330</v>
      </c>
      <c r="D18" s="163" t="s">
        <v>1734</v>
      </c>
      <c r="E18" s="163" t="s">
        <v>1736</v>
      </c>
      <c r="F18" s="163">
        <v>2275050011</v>
      </c>
      <c r="G18" s="163" t="s">
        <v>199</v>
      </c>
      <c r="H18" s="163" t="s">
        <v>195</v>
      </c>
      <c r="I18" s="163">
        <v>2011</v>
      </c>
      <c r="J18" s="163">
        <v>14</v>
      </c>
      <c r="K18" s="163" t="s">
        <v>108</v>
      </c>
      <c r="L18" s="163" t="s">
        <v>83</v>
      </c>
      <c r="M18" s="163" t="s">
        <v>21</v>
      </c>
      <c r="N18" s="163" t="s">
        <v>93</v>
      </c>
      <c r="O18" s="163" t="s">
        <v>18</v>
      </c>
      <c r="P18" s="163">
        <v>1</v>
      </c>
      <c r="Q18" s="163">
        <v>14</v>
      </c>
      <c r="R18" s="163">
        <v>2011</v>
      </c>
      <c r="S18" s="194">
        <v>19</v>
      </c>
      <c r="T18" s="194">
        <v>7</v>
      </c>
      <c r="U18" s="163">
        <v>117</v>
      </c>
      <c r="V18" s="163">
        <v>0</v>
      </c>
      <c r="W18" s="163">
        <v>0</v>
      </c>
      <c r="X18" s="163">
        <v>0</v>
      </c>
      <c r="Y18" s="163">
        <v>117</v>
      </c>
      <c r="Z18" s="238">
        <f t="shared" si="0"/>
        <v>117</v>
      </c>
    </row>
    <row r="19" spans="1:32" x14ac:dyDescent="0.25">
      <c r="A19" s="104" t="s">
        <v>436</v>
      </c>
      <c r="B19" s="163" t="s">
        <v>437</v>
      </c>
      <c r="C19" s="197" t="s">
        <v>330</v>
      </c>
      <c r="D19" s="163" t="s">
        <v>1734</v>
      </c>
      <c r="E19" s="163" t="s">
        <v>1736</v>
      </c>
      <c r="F19" s="163">
        <v>2275050011</v>
      </c>
      <c r="G19" s="163" t="s">
        <v>199</v>
      </c>
      <c r="H19" s="163" t="s">
        <v>195</v>
      </c>
      <c r="I19" s="163">
        <v>2011</v>
      </c>
      <c r="J19" s="163">
        <v>15</v>
      </c>
      <c r="K19" s="163" t="s">
        <v>310</v>
      </c>
      <c r="L19" s="163" t="s">
        <v>98</v>
      </c>
      <c r="M19" s="163" t="s">
        <v>21</v>
      </c>
      <c r="N19" s="163" t="s">
        <v>93</v>
      </c>
      <c r="O19" s="163" t="s">
        <v>12</v>
      </c>
      <c r="P19" s="163">
        <v>1</v>
      </c>
      <c r="Q19" s="163">
        <v>15</v>
      </c>
      <c r="R19" s="163">
        <v>2011</v>
      </c>
      <c r="S19" s="194">
        <v>19</v>
      </c>
      <c r="T19" s="194">
        <v>7</v>
      </c>
      <c r="U19" s="163">
        <v>2</v>
      </c>
      <c r="V19" s="163">
        <v>0</v>
      </c>
      <c r="W19" s="163">
        <v>0</v>
      </c>
      <c r="X19" s="163">
        <v>0</v>
      </c>
      <c r="Y19" s="163">
        <v>3</v>
      </c>
      <c r="Z19" s="238">
        <f t="shared" si="0"/>
        <v>2.5</v>
      </c>
    </row>
    <row r="20" spans="1:32" x14ac:dyDescent="0.25">
      <c r="A20" s="104" t="s">
        <v>436</v>
      </c>
      <c r="B20" s="163" t="s">
        <v>437</v>
      </c>
      <c r="C20" s="197" t="s">
        <v>330</v>
      </c>
      <c r="D20" s="163" t="s">
        <v>1734</v>
      </c>
      <c r="E20" s="163" t="s">
        <v>1736</v>
      </c>
      <c r="F20" s="163">
        <v>2275050011</v>
      </c>
      <c r="G20" s="163" t="s">
        <v>199</v>
      </c>
      <c r="H20" s="163" t="s">
        <v>195</v>
      </c>
      <c r="I20" s="163">
        <v>2011</v>
      </c>
      <c r="J20" s="163">
        <v>16</v>
      </c>
      <c r="K20" s="163" t="s">
        <v>109</v>
      </c>
      <c r="L20" s="163" t="s">
        <v>83</v>
      </c>
      <c r="M20" s="163" t="s">
        <v>21</v>
      </c>
      <c r="N20" s="163" t="s">
        <v>93</v>
      </c>
      <c r="O20" s="163" t="s">
        <v>17</v>
      </c>
      <c r="P20" s="163">
        <v>1</v>
      </c>
      <c r="Q20" s="163">
        <v>16</v>
      </c>
      <c r="R20" s="163">
        <v>2011</v>
      </c>
      <c r="S20" s="194">
        <v>19</v>
      </c>
      <c r="T20" s="194">
        <v>7</v>
      </c>
      <c r="U20" s="163">
        <v>1</v>
      </c>
      <c r="V20" s="163">
        <v>0</v>
      </c>
      <c r="W20" s="163">
        <v>0</v>
      </c>
      <c r="X20" s="163">
        <v>0</v>
      </c>
      <c r="Y20" s="163">
        <v>2</v>
      </c>
      <c r="Z20" s="238">
        <f t="shared" si="0"/>
        <v>1.5</v>
      </c>
      <c r="AB20" s="190"/>
      <c r="AC20" s="109"/>
      <c r="AD20" s="190"/>
      <c r="AE20" s="190"/>
      <c r="AF20" s="190"/>
    </row>
    <row r="21" spans="1:32" x14ac:dyDescent="0.25">
      <c r="A21" s="104" t="s">
        <v>436</v>
      </c>
      <c r="B21" s="163" t="s">
        <v>437</v>
      </c>
      <c r="C21" s="197" t="s">
        <v>330</v>
      </c>
      <c r="D21" s="163" t="s">
        <v>1734</v>
      </c>
      <c r="E21" s="163" t="s">
        <v>1736</v>
      </c>
      <c r="F21" s="163">
        <v>2275050011</v>
      </c>
      <c r="G21" s="163" t="s">
        <v>199</v>
      </c>
      <c r="H21" s="163" t="s">
        <v>195</v>
      </c>
      <c r="I21" s="163">
        <v>2011</v>
      </c>
      <c r="J21" s="163">
        <v>17</v>
      </c>
      <c r="K21" s="163" t="s">
        <v>311</v>
      </c>
      <c r="L21" s="163" t="s">
        <v>80</v>
      </c>
      <c r="M21" s="163" t="s">
        <v>21</v>
      </c>
      <c r="N21" s="163" t="s">
        <v>93</v>
      </c>
      <c r="O21" s="163" t="s">
        <v>18</v>
      </c>
      <c r="P21" s="163">
        <v>1</v>
      </c>
      <c r="Q21" s="163">
        <v>17</v>
      </c>
      <c r="R21" s="163">
        <v>2011</v>
      </c>
      <c r="S21" s="194">
        <v>19</v>
      </c>
      <c r="T21" s="194">
        <v>7</v>
      </c>
      <c r="U21" s="163">
        <v>1</v>
      </c>
      <c r="V21" s="163">
        <v>0</v>
      </c>
      <c r="W21" s="163">
        <v>0</v>
      </c>
      <c r="X21" s="163">
        <v>0</v>
      </c>
      <c r="Y21" s="163">
        <v>2</v>
      </c>
      <c r="Z21" s="238">
        <f t="shared" si="0"/>
        <v>1.5</v>
      </c>
      <c r="AB21" s="190"/>
      <c r="AC21" s="109"/>
      <c r="AD21" s="190"/>
      <c r="AE21" s="190"/>
      <c r="AF21" s="190"/>
    </row>
    <row r="22" spans="1:32" x14ac:dyDescent="0.25">
      <c r="A22" s="104" t="s">
        <v>436</v>
      </c>
      <c r="B22" s="163" t="s">
        <v>437</v>
      </c>
      <c r="C22" s="197" t="s">
        <v>330</v>
      </c>
      <c r="D22" s="163" t="s">
        <v>1734</v>
      </c>
      <c r="E22" s="163" t="s">
        <v>1736</v>
      </c>
      <c r="F22" s="163">
        <v>2275050011</v>
      </c>
      <c r="G22" s="163" t="s">
        <v>199</v>
      </c>
      <c r="H22" s="163" t="s">
        <v>195</v>
      </c>
      <c r="I22" s="163">
        <v>2011</v>
      </c>
      <c r="J22" s="163">
        <v>18</v>
      </c>
      <c r="K22" s="163" t="s">
        <v>110</v>
      </c>
      <c r="L22" s="163" t="s">
        <v>98</v>
      </c>
      <c r="M22" s="163" t="s">
        <v>21</v>
      </c>
      <c r="N22" s="163" t="s">
        <v>93</v>
      </c>
      <c r="O22" s="163" t="s">
        <v>12</v>
      </c>
      <c r="P22" s="163">
        <v>1</v>
      </c>
      <c r="Q22" s="163">
        <v>18</v>
      </c>
      <c r="R22" s="163">
        <v>2011</v>
      </c>
      <c r="S22" s="194">
        <v>19</v>
      </c>
      <c r="T22" s="194">
        <v>7</v>
      </c>
      <c r="U22" s="163">
        <v>4</v>
      </c>
      <c r="V22" s="163">
        <v>0</v>
      </c>
      <c r="W22" s="163">
        <v>0</v>
      </c>
      <c r="X22" s="163">
        <v>0</v>
      </c>
      <c r="Y22" s="163">
        <v>4</v>
      </c>
      <c r="Z22" s="238">
        <f t="shared" si="0"/>
        <v>4</v>
      </c>
      <c r="AB22" s="190"/>
      <c r="AC22" s="109"/>
      <c r="AD22" s="190"/>
      <c r="AE22" s="190"/>
      <c r="AF22" s="190"/>
    </row>
    <row r="23" spans="1:32" x14ac:dyDescent="0.25">
      <c r="A23" s="104" t="s">
        <v>436</v>
      </c>
      <c r="B23" s="163" t="s">
        <v>437</v>
      </c>
      <c r="C23" s="197" t="s">
        <v>330</v>
      </c>
      <c r="D23" s="163" t="s">
        <v>1734</v>
      </c>
      <c r="E23" s="163" t="s">
        <v>1736</v>
      </c>
      <c r="F23" s="163">
        <v>2275050011</v>
      </c>
      <c r="G23" s="163" t="s">
        <v>199</v>
      </c>
      <c r="H23" s="163" t="s">
        <v>195</v>
      </c>
      <c r="I23" s="163">
        <v>2011</v>
      </c>
      <c r="J23" s="163">
        <v>19</v>
      </c>
      <c r="K23" s="163" t="s">
        <v>111</v>
      </c>
      <c r="L23" s="163" t="s">
        <v>112</v>
      </c>
      <c r="M23" s="163" t="s">
        <v>21</v>
      </c>
      <c r="N23" s="163" t="s">
        <v>93</v>
      </c>
      <c r="O23" s="163" t="s">
        <v>18</v>
      </c>
      <c r="P23" s="163">
        <v>1</v>
      </c>
      <c r="Q23" s="163">
        <v>19</v>
      </c>
      <c r="R23" s="163">
        <v>2011</v>
      </c>
      <c r="S23" s="194">
        <v>19</v>
      </c>
      <c r="T23" s="194">
        <v>7</v>
      </c>
      <c r="U23" s="163">
        <v>130</v>
      </c>
      <c r="V23" s="163">
        <v>0</v>
      </c>
      <c r="W23" s="163">
        <v>0</v>
      </c>
      <c r="X23" s="163">
        <v>0</v>
      </c>
      <c r="Y23" s="163">
        <v>131</v>
      </c>
      <c r="Z23" s="238">
        <f t="shared" si="0"/>
        <v>130.5</v>
      </c>
      <c r="AB23" s="190"/>
      <c r="AC23" s="109"/>
      <c r="AD23" s="190"/>
      <c r="AE23" s="190"/>
      <c r="AF23" s="190"/>
    </row>
    <row r="24" spans="1:32" x14ac:dyDescent="0.25">
      <c r="A24" s="104" t="s">
        <v>436</v>
      </c>
      <c r="B24" s="163" t="s">
        <v>437</v>
      </c>
      <c r="C24" s="197" t="s">
        <v>330</v>
      </c>
      <c r="D24" s="163" t="s">
        <v>1734</v>
      </c>
      <c r="E24" s="163" t="s">
        <v>1736</v>
      </c>
      <c r="F24" s="163">
        <v>2275050011</v>
      </c>
      <c r="G24" s="163" t="s">
        <v>199</v>
      </c>
      <c r="H24" s="163" t="s">
        <v>195</v>
      </c>
      <c r="I24" s="163">
        <v>2011</v>
      </c>
      <c r="J24" s="163">
        <v>20</v>
      </c>
      <c r="K24" s="163" t="s">
        <v>298</v>
      </c>
      <c r="L24" s="163" t="s">
        <v>83</v>
      </c>
      <c r="M24" s="163" t="s">
        <v>21</v>
      </c>
      <c r="N24" s="163" t="s">
        <v>93</v>
      </c>
      <c r="O24" s="163" t="s">
        <v>12</v>
      </c>
      <c r="P24" s="163">
        <v>1</v>
      </c>
      <c r="Q24" s="163">
        <v>20</v>
      </c>
      <c r="R24" s="163">
        <v>2011</v>
      </c>
      <c r="S24" s="194">
        <v>19</v>
      </c>
      <c r="T24" s="194">
        <v>7</v>
      </c>
      <c r="U24" s="163">
        <v>22</v>
      </c>
      <c r="V24" s="163">
        <v>0</v>
      </c>
      <c r="W24" s="163">
        <v>0</v>
      </c>
      <c r="X24" s="163">
        <v>0</v>
      </c>
      <c r="Y24" s="163">
        <v>22</v>
      </c>
      <c r="Z24" s="238">
        <f t="shared" si="0"/>
        <v>22</v>
      </c>
      <c r="AB24" s="190"/>
      <c r="AC24" s="109"/>
      <c r="AD24" s="190"/>
      <c r="AE24" s="190"/>
      <c r="AF24" s="190"/>
    </row>
    <row r="25" spans="1:32" x14ac:dyDescent="0.25">
      <c r="A25" s="104" t="s">
        <v>436</v>
      </c>
      <c r="B25" s="163" t="s">
        <v>437</v>
      </c>
      <c r="C25" s="197" t="s">
        <v>330</v>
      </c>
      <c r="D25" s="163" t="s">
        <v>1734</v>
      </c>
      <c r="E25" s="163" t="s">
        <v>1736</v>
      </c>
      <c r="F25" s="163">
        <v>2275050011</v>
      </c>
      <c r="G25" s="163" t="s">
        <v>199</v>
      </c>
      <c r="H25" s="163" t="s">
        <v>195</v>
      </c>
      <c r="I25" s="163">
        <v>2011</v>
      </c>
      <c r="J25" s="163">
        <v>21</v>
      </c>
      <c r="K25" s="163" t="s">
        <v>123</v>
      </c>
      <c r="L25" s="163" t="s">
        <v>83</v>
      </c>
      <c r="M25" s="163" t="s">
        <v>21</v>
      </c>
      <c r="N25" s="163" t="s">
        <v>93</v>
      </c>
      <c r="O25" s="163" t="s">
        <v>18</v>
      </c>
      <c r="P25" s="163">
        <v>1</v>
      </c>
      <c r="Q25" s="163">
        <v>21</v>
      </c>
      <c r="R25" s="163">
        <v>2011</v>
      </c>
      <c r="S25" s="194">
        <v>19</v>
      </c>
      <c r="T25" s="194">
        <v>7</v>
      </c>
      <c r="U25" s="163">
        <v>2</v>
      </c>
      <c r="V25" s="163">
        <v>0</v>
      </c>
      <c r="W25" s="163">
        <v>0</v>
      </c>
      <c r="X25" s="163">
        <v>0</v>
      </c>
      <c r="Y25" s="163">
        <v>3</v>
      </c>
      <c r="Z25" s="238">
        <f t="shared" si="0"/>
        <v>2.5</v>
      </c>
      <c r="AB25" s="190"/>
      <c r="AC25" s="109"/>
      <c r="AD25" s="190"/>
      <c r="AE25" s="190"/>
      <c r="AF25" s="190"/>
    </row>
    <row r="26" spans="1:32" x14ac:dyDescent="0.25">
      <c r="A26" s="104" t="s">
        <v>436</v>
      </c>
      <c r="B26" s="163" t="s">
        <v>437</v>
      </c>
      <c r="C26" s="197" t="s">
        <v>330</v>
      </c>
      <c r="D26" s="163" t="s">
        <v>1734</v>
      </c>
      <c r="E26" s="163" t="s">
        <v>1736</v>
      </c>
      <c r="F26" s="163">
        <v>2275050011</v>
      </c>
      <c r="G26" s="163" t="s">
        <v>199</v>
      </c>
      <c r="H26" s="163" t="s">
        <v>195</v>
      </c>
      <c r="I26" s="163">
        <v>2011</v>
      </c>
      <c r="J26" s="163">
        <v>22</v>
      </c>
      <c r="K26" s="163" t="s">
        <v>278</v>
      </c>
      <c r="L26" s="163" t="s">
        <v>83</v>
      </c>
      <c r="M26" s="163" t="s">
        <v>21</v>
      </c>
      <c r="N26" s="163" t="s">
        <v>93</v>
      </c>
      <c r="O26" s="163" t="s">
        <v>12</v>
      </c>
      <c r="P26" s="163">
        <v>1</v>
      </c>
      <c r="Q26" s="163">
        <v>22</v>
      </c>
      <c r="R26" s="163">
        <v>2011</v>
      </c>
      <c r="S26" s="194">
        <v>19</v>
      </c>
      <c r="T26" s="194">
        <v>7</v>
      </c>
      <c r="U26" s="163">
        <v>8</v>
      </c>
      <c r="V26" s="163">
        <v>0</v>
      </c>
      <c r="W26" s="163">
        <v>0</v>
      </c>
      <c r="X26" s="163">
        <v>0</v>
      </c>
      <c r="Y26" s="163">
        <v>8</v>
      </c>
      <c r="Z26" s="238">
        <f t="shared" si="0"/>
        <v>8</v>
      </c>
    </row>
    <row r="27" spans="1:32" x14ac:dyDescent="0.25">
      <c r="A27" s="104" t="s">
        <v>436</v>
      </c>
      <c r="B27" s="163" t="s">
        <v>437</v>
      </c>
      <c r="C27" s="197" t="s">
        <v>330</v>
      </c>
      <c r="D27" s="163" t="s">
        <v>1734</v>
      </c>
      <c r="E27" s="163" t="s">
        <v>1736</v>
      </c>
      <c r="F27" s="163">
        <v>2275050011</v>
      </c>
      <c r="G27" s="163" t="s">
        <v>199</v>
      </c>
      <c r="H27" s="163" t="s">
        <v>195</v>
      </c>
      <c r="I27" s="163">
        <v>2011</v>
      </c>
      <c r="J27" s="163">
        <v>23</v>
      </c>
      <c r="K27" s="163" t="s">
        <v>113</v>
      </c>
      <c r="L27" s="163" t="s">
        <v>80</v>
      </c>
      <c r="M27" s="163" t="s">
        <v>21</v>
      </c>
      <c r="N27" s="163" t="s">
        <v>93</v>
      </c>
      <c r="O27" s="163" t="s">
        <v>18</v>
      </c>
      <c r="P27" s="163">
        <v>1</v>
      </c>
      <c r="Q27" s="163">
        <v>23</v>
      </c>
      <c r="R27" s="163">
        <v>2011</v>
      </c>
      <c r="S27" s="194">
        <v>19</v>
      </c>
      <c r="T27" s="194">
        <v>7</v>
      </c>
      <c r="U27" s="163">
        <v>195</v>
      </c>
      <c r="V27" s="163">
        <v>0</v>
      </c>
      <c r="W27" s="163">
        <v>0</v>
      </c>
      <c r="X27" s="163">
        <v>0</v>
      </c>
      <c r="Y27" s="163">
        <v>196</v>
      </c>
      <c r="Z27" s="238">
        <f t="shared" si="0"/>
        <v>195.5</v>
      </c>
    </row>
    <row r="28" spans="1:32" x14ac:dyDescent="0.25">
      <c r="A28" s="104" t="s">
        <v>436</v>
      </c>
      <c r="B28" s="163" t="s">
        <v>437</v>
      </c>
      <c r="C28" s="197" t="s">
        <v>330</v>
      </c>
      <c r="D28" s="163" t="s">
        <v>1734</v>
      </c>
      <c r="E28" s="163" t="s">
        <v>1736</v>
      </c>
      <c r="F28" s="163">
        <v>2275050011</v>
      </c>
      <c r="G28" s="163" t="s">
        <v>199</v>
      </c>
      <c r="H28" s="163" t="s">
        <v>195</v>
      </c>
      <c r="I28" s="163">
        <v>2011</v>
      </c>
      <c r="J28" s="163">
        <v>24</v>
      </c>
      <c r="K28" s="163" t="s">
        <v>114</v>
      </c>
      <c r="L28" s="163" t="s">
        <v>80</v>
      </c>
      <c r="M28" s="163" t="s">
        <v>21</v>
      </c>
      <c r="N28" s="163" t="s">
        <v>93</v>
      </c>
      <c r="O28" s="163" t="s">
        <v>12</v>
      </c>
      <c r="P28" s="163">
        <v>1</v>
      </c>
      <c r="Q28" s="163">
        <v>24</v>
      </c>
      <c r="R28" s="163">
        <v>2011</v>
      </c>
      <c r="S28" s="194">
        <v>19</v>
      </c>
      <c r="T28" s="194">
        <v>7</v>
      </c>
      <c r="U28" s="163">
        <v>24</v>
      </c>
      <c r="V28" s="163">
        <v>0</v>
      </c>
      <c r="W28" s="163">
        <v>0</v>
      </c>
      <c r="X28" s="163">
        <v>0</v>
      </c>
      <c r="Y28" s="163">
        <v>25</v>
      </c>
      <c r="Z28" s="238">
        <f t="shared" si="0"/>
        <v>24.5</v>
      </c>
    </row>
    <row r="29" spans="1:32" x14ac:dyDescent="0.25">
      <c r="A29" s="104" t="s">
        <v>436</v>
      </c>
      <c r="B29" s="163" t="s">
        <v>437</v>
      </c>
      <c r="C29" s="197" t="s">
        <v>330</v>
      </c>
      <c r="D29" s="163" t="s">
        <v>1734</v>
      </c>
      <c r="E29" s="163" t="s">
        <v>1736</v>
      </c>
      <c r="F29" s="163">
        <v>2275050011</v>
      </c>
      <c r="G29" s="163" t="s">
        <v>199</v>
      </c>
      <c r="H29" s="163" t="s">
        <v>195</v>
      </c>
      <c r="I29" s="163">
        <v>2011</v>
      </c>
      <c r="J29" s="163">
        <v>25</v>
      </c>
      <c r="K29" s="163" t="s">
        <v>115</v>
      </c>
      <c r="L29" s="163" t="s">
        <v>83</v>
      </c>
      <c r="M29" s="163" t="s">
        <v>21</v>
      </c>
      <c r="N29" s="163" t="s">
        <v>93</v>
      </c>
      <c r="O29" s="163" t="s">
        <v>18</v>
      </c>
      <c r="P29" s="163">
        <v>1</v>
      </c>
      <c r="Q29" s="163">
        <v>25</v>
      </c>
      <c r="R29" s="163">
        <v>2011</v>
      </c>
      <c r="S29" s="194">
        <v>19</v>
      </c>
      <c r="T29" s="194">
        <v>7</v>
      </c>
      <c r="U29" s="163">
        <v>83</v>
      </c>
      <c r="V29" s="163">
        <v>0</v>
      </c>
      <c r="W29" s="163">
        <v>0</v>
      </c>
      <c r="X29" s="163">
        <v>0</v>
      </c>
      <c r="Y29" s="163">
        <v>83</v>
      </c>
      <c r="Z29" s="238">
        <f t="shared" si="0"/>
        <v>83</v>
      </c>
    </row>
    <row r="30" spans="1:32" x14ac:dyDescent="0.25">
      <c r="A30" s="104" t="s">
        <v>436</v>
      </c>
      <c r="B30" s="163" t="s">
        <v>437</v>
      </c>
      <c r="C30" s="197" t="s">
        <v>330</v>
      </c>
      <c r="D30" s="163" t="s">
        <v>1734</v>
      </c>
      <c r="E30" s="163" t="s">
        <v>1736</v>
      </c>
      <c r="F30" s="163">
        <v>2275050011</v>
      </c>
      <c r="G30" s="163" t="s">
        <v>199</v>
      </c>
      <c r="H30" s="163" t="s">
        <v>195</v>
      </c>
      <c r="I30" s="163">
        <v>2011</v>
      </c>
      <c r="J30" s="163">
        <v>26</v>
      </c>
      <c r="K30" s="163" t="s">
        <v>116</v>
      </c>
      <c r="L30" s="163" t="s">
        <v>83</v>
      </c>
      <c r="M30" s="163" t="s">
        <v>21</v>
      </c>
      <c r="N30" s="163" t="s">
        <v>93</v>
      </c>
      <c r="O30" s="163" t="s">
        <v>12</v>
      </c>
      <c r="P30" s="163">
        <v>1</v>
      </c>
      <c r="Q30" s="163">
        <v>26</v>
      </c>
      <c r="R30" s="163">
        <v>2011</v>
      </c>
      <c r="S30" s="194">
        <v>19</v>
      </c>
      <c r="T30" s="194">
        <v>7</v>
      </c>
      <c r="U30" s="163">
        <v>94</v>
      </c>
      <c r="V30" s="163">
        <v>0</v>
      </c>
      <c r="W30" s="163">
        <v>0</v>
      </c>
      <c r="X30" s="163">
        <v>0</v>
      </c>
      <c r="Y30" s="163">
        <v>94</v>
      </c>
      <c r="Z30" s="238">
        <f t="shared" si="0"/>
        <v>94</v>
      </c>
    </row>
    <row r="31" spans="1:32" x14ac:dyDescent="0.25">
      <c r="A31" s="104" t="s">
        <v>436</v>
      </c>
      <c r="B31" s="163" t="s">
        <v>437</v>
      </c>
      <c r="C31" s="197" t="s">
        <v>330</v>
      </c>
      <c r="D31" s="163" t="s">
        <v>1734</v>
      </c>
      <c r="E31" s="163" t="s">
        <v>1736</v>
      </c>
      <c r="F31" s="163">
        <v>2275050011</v>
      </c>
      <c r="G31" s="163" t="s">
        <v>199</v>
      </c>
      <c r="H31" s="163" t="s">
        <v>195</v>
      </c>
      <c r="I31" s="163">
        <v>2011</v>
      </c>
      <c r="J31" s="163">
        <v>27</v>
      </c>
      <c r="K31" s="163" t="s">
        <v>117</v>
      </c>
      <c r="L31" s="163" t="s">
        <v>98</v>
      </c>
      <c r="M31" s="163" t="s">
        <v>21</v>
      </c>
      <c r="N31" s="163" t="s">
        <v>93</v>
      </c>
      <c r="O31" s="163" t="s">
        <v>18</v>
      </c>
      <c r="P31" s="163">
        <v>1</v>
      </c>
      <c r="Q31" s="163">
        <v>27</v>
      </c>
      <c r="R31" s="163">
        <v>2011</v>
      </c>
      <c r="S31" s="194">
        <v>19</v>
      </c>
      <c r="T31" s="194">
        <v>7</v>
      </c>
      <c r="U31" s="163">
        <v>58</v>
      </c>
      <c r="V31" s="163">
        <v>0</v>
      </c>
      <c r="W31" s="163">
        <v>0</v>
      </c>
      <c r="X31" s="163">
        <v>0</v>
      </c>
      <c r="Y31" s="163">
        <v>59</v>
      </c>
      <c r="Z31" s="238">
        <f t="shared" si="0"/>
        <v>58.5</v>
      </c>
    </row>
    <row r="32" spans="1:32" x14ac:dyDescent="0.25">
      <c r="A32" s="104" t="s">
        <v>436</v>
      </c>
      <c r="B32" s="163" t="s">
        <v>437</v>
      </c>
      <c r="C32" s="197" t="s">
        <v>330</v>
      </c>
      <c r="D32" s="163" t="s">
        <v>1734</v>
      </c>
      <c r="E32" s="163" t="s">
        <v>1736</v>
      </c>
      <c r="F32" s="163">
        <v>2275050011</v>
      </c>
      <c r="G32" s="163" t="s">
        <v>199</v>
      </c>
      <c r="H32" s="163" t="s">
        <v>195</v>
      </c>
      <c r="I32" s="163">
        <v>2011</v>
      </c>
      <c r="J32" s="163">
        <v>28</v>
      </c>
      <c r="K32" s="163" t="s">
        <v>118</v>
      </c>
      <c r="L32" s="163" t="s">
        <v>83</v>
      </c>
      <c r="M32" s="163" t="s">
        <v>21</v>
      </c>
      <c r="N32" s="163" t="s">
        <v>93</v>
      </c>
      <c r="O32" s="163" t="s">
        <v>12</v>
      </c>
      <c r="P32" s="163">
        <v>1</v>
      </c>
      <c r="Q32" s="163">
        <v>28</v>
      </c>
      <c r="R32" s="163">
        <v>2011</v>
      </c>
      <c r="S32" s="194">
        <v>19</v>
      </c>
      <c r="T32" s="194">
        <v>7</v>
      </c>
      <c r="U32" s="163">
        <v>40</v>
      </c>
      <c r="V32" s="163">
        <v>0</v>
      </c>
      <c r="W32" s="163">
        <v>0</v>
      </c>
      <c r="X32" s="163">
        <v>0</v>
      </c>
      <c r="Y32" s="163">
        <v>41</v>
      </c>
      <c r="Z32" s="238">
        <f t="shared" si="0"/>
        <v>40.5</v>
      </c>
    </row>
    <row r="33" spans="1:27" x14ac:dyDescent="0.25">
      <c r="A33" s="104" t="s">
        <v>436</v>
      </c>
      <c r="B33" s="163" t="s">
        <v>437</v>
      </c>
      <c r="C33" s="197" t="s">
        <v>330</v>
      </c>
      <c r="D33" s="163" t="s">
        <v>1734</v>
      </c>
      <c r="E33" s="163" t="s">
        <v>1736</v>
      </c>
      <c r="F33" s="163">
        <v>2275050011</v>
      </c>
      <c r="G33" s="163" t="s">
        <v>199</v>
      </c>
      <c r="H33" s="163" t="s">
        <v>195</v>
      </c>
      <c r="I33" s="163">
        <v>2011</v>
      </c>
      <c r="J33" s="163">
        <v>29</v>
      </c>
      <c r="K33" s="163" t="s">
        <v>119</v>
      </c>
      <c r="L33" s="163" t="s">
        <v>83</v>
      </c>
      <c r="M33" s="163" t="s">
        <v>21</v>
      </c>
      <c r="N33" s="163" t="s">
        <v>93</v>
      </c>
      <c r="O33" s="163" t="s">
        <v>18</v>
      </c>
      <c r="P33" s="163">
        <v>1</v>
      </c>
      <c r="Q33" s="163">
        <v>29</v>
      </c>
      <c r="R33" s="163">
        <v>2011</v>
      </c>
      <c r="S33" s="194">
        <v>19</v>
      </c>
      <c r="T33" s="194">
        <v>7</v>
      </c>
      <c r="U33" s="163">
        <v>357</v>
      </c>
      <c r="V33" s="163">
        <v>0</v>
      </c>
      <c r="W33" s="163">
        <v>0</v>
      </c>
      <c r="X33" s="163">
        <v>0</v>
      </c>
      <c r="Y33" s="163">
        <v>358</v>
      </c>
      <c r="Z33" s="238">
        <f t="shared" si="0"/>
        <v>357.5</v>
      </c>
    </row>
    <row r="34" spans="1:27" x14ac:dyDescent="0.25">
      <c r="A34" s="104" t="s">
        <v>436</v>
      </c>
      <c r="B34" s="163" t="s">
        <v>437</v>
      </c>
      <c r="C34" s="197" t="s">
        <v>330</v>
      </c>
      <c r="D34" s="163" t="s">
        <v>1734</v>
      </c>
      <c r="E34" s="163" t="s">
        <v>1736</v>
      </c>
      <c r="F34" s="163">
        <v>2275050011</v>
      </c>
      <c r="G34" s="163" t="s">
        <v>199</v>
      </c>
      <c r="H34" s="163" t="s">
        <v>195</v>
      </c>
      <c r="I34" s="163">
        <v>2011</v>
      </c>
      <c r="J34" s="163">
        <v>30</v>
      </c>
      <c r="K34" s="163" t="s">
        <v>120</v>
      </c>
      <c r="L34" s="163" t="s">
        <v>83</v>
      </c>
      <c r="M34" s="163" t="s">
        <v>21</v>
      </c>
      <c r="N34" s="163" t="s">
        <v>93</v>
      </c>
      <c r="O34" s="163" t="s">
        <v>12</v>
      </c>
      <c r="P34" s="163">
        <v>1</v>
      </c>
      <c r="Q34" s="163">
        <v>30</v>
      </c>
      <c r="R34" s="163">
        <v>2011</v>
      </c>
      <c r="S34" s="194">
        <v>19</v>
      </c>
      <c r="T34" s="194">
        <v>7</v>
      </c>
      <c r="U34" s="163">
        <v>109</v>
      </c>
      <c r="V34" s="163">
        <v>0</v>
      </c>
      <c r="W34" s="163">
        <v>0</v>
      </c>
      <c r="X34" s="163">
        <v>0</v>
      </c>
      <c r="Y34" s="163">
        <v>109</v>
      </c>
      <c r="Z34" s="238">
        <f t="shared" si="0"/>
        <v>109</v>
      </c>
    </row>
    <row r="35" spans="1:27" x14ac:dyDescent="0.25">
      <c r="A35" s="104" t="s">
        <v>436</v>
      </c>
      <c r="B35" s="163" t="s">
        <v>437</v>
      </c>
      <c r="C35" s="197" t="s">
        <v>330</v>
      </c>
      <c r="D35" s="163" t="s">
        <v>1734</v>
      </c>
      <c r="E35" s="163" t="s">
        <v>1736</v>
      </c>
      <c r="F35" s="163">
        <v>2275050011</v>
      </c>
      <c r="G35" s="163" t="s">
        <v>199</v>
      </c>
      <c r="H35" s="163" t="s">
        <v>195</v>
      </c>
      <c r="I35" s="163">
        <v>2011</v>
      </c>
      <c r="J35" s="163">
        <v>31</v>
      </c>
      <c r="K35" s="163" t="s">
        <v>121</v>
      </c>
      <c r="L35" s="163" t="s">
        <v>83</v>
      </c>
      <c r="M35" s="163" t="s">
        <v>21</v>
      </c>
      <c r="N35" s="163" t="s">
        <v>93</v>
      </c>
      <c r="O35" s="163" t="s">
        <v>18</v>
      </c>
      <c r="P35" s="163">
        <v>1</v>
      </c>
      <c r="Q35" s="163">
        <v>31</v>
      </c>
      <c r="R35" s="163">
        <v>2011</v>
      </c>
      <c r="S35" s="194">
        <v>19</v>
      </c>
      <c r="T35" s="194">
        <v>7</v>
      </c>
      <c r="U35" s="163">
        <v>189</v>
      </c>
      <c r="V35" s="163">
        <v>0</v>
      </c>
      <c r="W35" s="163">
        <v>0</v>
      </c>
      <c r="X35" s="163">
        <v>0</v>
      </c>
      <c r="Y35" s="163">
        <v>189</v>
      </c>
      <c r="Z35" s="238">
        <f t="shared" si="0"/>
        <v>189</v>
      </c>
    </row>
    <row r="36" spans="1:27" x14ac:dyDescent="0.25">
      <c r="A36" s="104" t="s">
        <v>436</v>
      </c>
      <c r="B36" s="163" t="s">
        <v>437</v>
      </c>
      <c r="C36" s="197" t="s">
        <v>330</v>
      </c>
      <c r="D36" s="163" t="s">
        <v>1734</v>
      </c>
      <c r="E36" s="163" t="s">
        <v>1736</v>
      </c>
      <c r="F36" s="163">
        <v>2275050011</v>
      </c>
      <c r="G36" s="163" t="s">
        <v>199</v>
      </c>
      <c r="H36" s="163" t="s">
        <v>195</v>
      </c>
      <c r="I36" s="163">
        <v>2011</v>
      </c>
      <c r="J36" s="163">
        <v>32</v>
      </c>
      <c r="K36" s="163" t="s">
        <v>77</v>
      </c>
      <c r="L36" s="163" t="s">
        <v>78</v>
      </c>
      <c r="M36" s="163" t="s">
        <v>21</v>
      </c>
      <c r="N36" s="163" t="s">
        <v>74</v>
      </c>
      <c r="O36" s="163" t="s">
        <v>12</v>
      </c>
      <c r="P36" s="163">
        <v>1</v>
      </c>
      <c r="Q36" s="163">
        <v>32</v>
      </c>
      <c r="R36" s="163">
        <v>2011</v>
      </c>
      <c r="S36" s="194">
        <v>19</v>
      </c>
      <c r="T36" s="194">
        <v>7</v>
      </c>
      <c r="U36" s="163">
        <v>20</v>
      </c>
      <c r="V36" s="163">
        <v>0</v>
      </c>
      <c r="W36" s="163">
        <v>0</v>
      </c>
      <c r="X36" s="163">
        <v>0</v>
      </c>
      <c r="Y36" s="163">
        <v>21</v>
      </c>
      <c r="Z36" s="238">
        <f t="shared" si="0"/>
        <v>20.5</v>
      </c>
      <c r="AA36" s="292">
        <f>SUM(Z5:Z36)</f>
        <v>19734.5</v>
      </c>
    </row>
    <row r="37" spans="1:27" x14ac:dyDescent="0.25">
      <c r="A37" s="104" t="s">
        <v>436</v>
      </c>
      <c r="B37" s="163" t="s">
        <v>437</v>
      </c>
      <c r="C37" s="197" t="s">
        <v>330</v>
      </c>
      <c r="D37" s="163" t="s">
        <v>1734</v>
      </c>
      <c r="E37" s="163" t="s">
        <v>1736</v>
      </c>
      <c r="F37" s="198" t="s">
        <v>196</v>
      </c>
      <c r="G37" s="163" t="s">
        <v>197</v>
      </c>
      <c r="H37" s="163"/>
      <c r="I37" s="163">
        <v>2011</v>
      </c>
      <c r="J37" s="163">
        <v>1</v>
      </c>
      <c r="K37" s="163" t="s">
        <v>308</v>
      </c>
      <c r="L37" s="163" t="s">
        <v>309</v>
      </c>
      <c r="M37" s="163" t="s">
        <v>21</v>
      </c>
      <c r="N37" s="163" t="s">
        <v>74</v>
      </c>
      <c r="O37" s="163" t="s">
        <v>12</v>
      </c>
      <c r="P37" s="163">
        <v>1</v>
      </c>
      <c r="Q37" s="163">
        <v>1</v>
      </c>
      <c r="R37" s="163">
        <v>2011</v>
      </c>
      <c r="S37" s="194">
        <v>19</v>
      </c>
      <c r="T37" s="194">
        <v>7</v>
      </c>
      <c r="U37" s="163">
        <v>46</v>
      </c>
      <c r="V37" s="163">
        <v>0</v>
      </c>
      <c r="W37" s="163">
        <v>0</v>
      </c>
      <c r="X37" s="163">
        <v>0</v>
      </c>
      <c r="Y37" s="163">
        <v>46</v>
      </c>
      <c r="Z37" s="238">
        <f t="shared" ref="Z37:Z68" si="1">SUM(U37:Y37)/2</f>
        <v>46</v>
      </c>
    </row>
    <row r="38" spans="1:27" x14ac:dyDescent="0.25">
      <c r="A38" s="104" t="s">
        <v>436</v>
      </c>
      <c r="B38" s="163" t="s">
        <v>437</v>
      </c>
      <c r="C38" s="197" t="s">
        <v>330</v>
      </c>
      <c r="D38" s="163" t="s">
        <v>1734</v>
      </c>
      <c r="E38" s="163" t="s">
        <v>1736</v>
      </c>
      <c r="F38" s="198" t="s">
        <v>196</v>
      </c>
      <c r="G38" s="163" t="s">
        <v>197</v>
      </c>
      <c r="H38" s="163"/>
      <c r="I38" s="163">
        <v>2011</v>
      </c>
      <c r="J38" s="163">
        <v>2</v>
      </c>
      <c r="K38" s="163" t="s">
        <v>303</v>
      </c>
      <c r="L38" s="163" t="s">
        <v>85</v>
      </c>
      <c r="M38" s="163" t="s">
        <v>21</v>
      </c>
      <c r="N38" s="163" t="s">
        <v>81</v>
      </c>
      <c r="O38" s="163" t="s">
        <v>18</v>
      </c>
      <c r="P38" s="163">
        <v>1</v>
      </c>
      <c r="Q38" s="163">
        <v>2</v>
      </c>
      <c r="R38" s="163">
        <v>2011</v>
      </c>
      <c r="S38" s="194">
        <v>19</v>
      </c>
      <c r="T38" s="194">
        <v>7</v>
      </c>
      <c r="U38" s="163">
        <v>438</v>
      </c>
      <c r="V38" s="163">
        <v>0</v>
      </c>
      <c r="W38" s="163">
        <v>0</v>
      </c>
      <c r="X38" s="163">
        <v>0</v>
      </c>
      <c r="Y38" s="163">
        <v>439</v>
      </c>
      <c r="Z38" s="238">
        <f t="shared" si="1"/>
        <v>438.5</v>
      </c>
    </row>
    <row r="39" spans="1:27" x14ac:dyDescent="0.25">
      <c r="A39" s="104" t="s">
        <v>436</v>
      </c>
      <c r="B39" s="163" t="s">
        <v>437</v>
      </c>
      <c r="C39" s="197" t="s">
        <v>330</v>
      </c>
      <c r="D39" s="163" t="s">
        <v>1734</v>
      </c>
      <c r="E39" s="163" t="s">
        <v>1736</v>
      </c>
      <c r="F39" s="198" t="s">
        <v>196</v>
      </c>
      <c r="G39" s="163" t="s">
        <v>197</v>
      </c>
      <c r="H39" s="163"/>
      <c r="I39" s="163">
        <v>2011</v>
      </c>
      <c r="J39" s="163">
        <v>3</v>
      </c>
      <c r="K39" s="163" t="s">
        <v>54</v>
      </c>
      <c r="L39" s="163" t="s">
        <v>52</v>
      </c>
      <c r="M39" s="163" t="s">
        <v>21</v>
      </c>
      <c r="N39" s="163" t="s">
        <v>11</v>
      </c>
      <c r="O39" s="163" t="s">
        <v>12</v>
      </c>
      <c r="P39" s="163">
        <v>1</v>
      </c>
      <c r="Q39" s="163">
        <v>3</v>
      </c>
      <c r="R39" s="163">
        <v>2011</v>
      </c>
      <c r="S39" s="194">
        <v>19</v>
      </c>
      <c r="T39" s="194">
        <v>7</v>
      </c>
      <c r="U39" s="163">
        <v>33</v>
      </c>
      <c r="V39" s="163">
        <v>0</v>
      </c>
      <c r="W39" s="163">
        <v>0</v>
      </c>
      <c r="X39" s="163">
        <v>0</v>
      </c>
      <c r="Y39" s="163">
        <v>33</v>
      </c>
      <c r="Z39" s="238">
        <f t="shared" si="1"/>
        <v>33</v>
      </c>
    </row>
    <row r="40" spans="1:27" x14ac:dyDescent="0.25">
      <c r="A40" s="104" t="s">
        <v>436</v>
      </c>
      <c r="B40" s="163" t="s">
        <v>437</v>
      </c>
      <c r="C40" s="197" t="s">
        <v>330</v>
      </c>
      <c r="D40" s="163" t="s">
        <v>1734</v>
      </c>
      <c r="E40" s="163" t="s">
        <v>1736</v>
      </c>
      <c r="F40" s="198" t="s">
        <v>196</v>
      </c>
      <c r="G40" s="163" t="s">
        <v>197</v>
      </c>
      <c r="H40" s="163"/>
      <c r="I40" s="163">
        <v>2011</v>
      </c>
      <c r="J40" s="163">
        <v>4</v>
      </c>
      <c r="K40" s="163" t="s">
        <v>191</v>
      </c>
      <c r="L40" s="163" t="s">
        <v>88</v>
      </c>
      <c r="M40" s="163" t="s">
        <v>21</v>
      </c>
      <c r="N40" s="163" t="s">
        <v>86</v>
      </c>
      <c r="O40" s="163" t="s">
        <v>18</v>
      </c>
      <c r="P40" s="163">
        <v>1</v>
      </c>
      <c r="Q40" s="163">
        <v>4</v>
      </c>
      <c r="R40" s="163">
        <v>2011</v>
      </c>
      <c r="S40" s="194">
        <v>19</v>
      </c>
      <c r="T40" s="194">
        <v>7</v>
      </c>
      <c r="U40" s="163">
        <v>657</v>
      </c>
      <c r="V40" s="163">
        <v>0</v>
      </c>
      <c r="W40" s="163">
        <v>0</v>
      </c>
      <c r="X40" s="163">
        <v>0</v>
      </c>
      <c r="Y40" s="163">
        <v>657</v>
      </c>
      <c r="Z40" s="238">
        <f t="shared" si="1"/>
        <v>657</v>
      </c>
      <c r="AA40" s="292">
        <f>SUM(Z37:Z40)</f>
        <v>1174.5</v>
      </c>
    </row>
    <row r="41" spans="1:27" x14ac:dyDescent="0.25">
      <c r="A41" s="104" t="s">
        <v>436</v>
      </c>
      <c r="B41" s="163" t="s">
        <v>437</v>
      </c>
      <c r="C41" s="197" t="s">
        <v>330</v>
      </c>
      <c r="D41" s="163" t="s">
        <v>1734</v>
      </c>
      <c r="E41" s="163" t="s">
        <v>1736</v>
      </c>
      <c r="F41" s="163" t="s">
        <v>165</v>
      </c>
      <c r="G41" s="163" t="s">
        <v>166</v>
      </c>
      <c r="H41" s="163" t="s">
        <v>170</v>
      </c>
      <c r="I41" s="163">
        <v>2011</v>
      </c>
      <c r="J41" s="163">
        <v>1</v>
      </c>
      <c r="K41" s="163" t="s">
        <v>220</v>
      </c>
      <c r="L41" s="163" t="s">
        <v>1394</v>
      </c>
      <c r="M41" s="163" t="s">
        <v>21</v>
      </c>
      <c r="N41" s="163" t="s">
        <v>173</v>
      </c>
      <c r="O41" s="163" t="s">
        <v>12</v>
      </c>
      <c r="P41" s="194">
        <v>1</v>
      </c>
      <c r="Q41" s="194">
        <v>1</v>
      </c>
      <c r="R41" s="194">
        <v>2011</v>
      </c>
      <c r="S41" s="194">
        <v>19</v>
      </c>
      <c r="T41" s="194">
        <v>7</v>
      </c>
      <c r="U41" s="194">
        <v>1</v>
      </c>
      <c r="V41" s="194">
        <v>0</v>
      </c>
      <c r="W41" s="194">
        <v>0</v>
      </c>
      <c r="X41" s="194">
        <v>0</v>
      </c>
      <c r="Y41" s="194">
        <v>1</v>
      </c>
      <c r="Z41" s="238">
        <f t="shared" si="1"/>
        <v>1</v>
      </c>
    </row>
    <row r="42" spans="1:27" x14ac:dyDescent="0.25">
      <c r="A42" s="104" t="s">
        <v>436</v>
      </c>
      <c r="B42" s="163" t="s">
        <v>437</v>
      </c>
      <c r="C42" s="197" t="s">
        <v>330</v>
      </c>
      <c r="D42" s="163" t="s">
        <v>1734</v>
      </c>
      <c r="E42" s="163" t="s">
        <v>1736</v>
      </c>
      <c r="F42" s="163" t="s">
        <v>165</v>
      </c>
      <c r="G42" s="163" t="s">
        <v>166</v>
      </c>
      <c r="H42" s="163" t="s">
        <v>170</v>
      </c>
      <c r="I42" s="163">
        <v>2011</v>
      </c>
      <c r="J42" s="163">
        <v>2</v>
      </c>
      <c r="K42" s="163" t="s">
        <v>222</v>
      </c>
      <c r="L42" s="163" t="s">
        <v>1364</v>
      </c>
      <c r="M42" s="163" t="s">
        <v>21</v>
      </c>
      <c r="N42" s="163" t="s">
        <v>173</v>
      </c>
      <c r="O42" s="163" t="s">
        <v>18</v>
      </c>
      <c r="P42" s="194">
        <v>1</v>
      </c>
      <c r="Q42" s="194">
        <v>2</v>
      </c>
      <c r="R42" s="194">
        <v>2011</v>
      </c>
      <c r="S42" s="194">
        <v>19</v>
      </c>
      <c r="T42" s="194">
        <v>7</v>
      </c>
      <c r="U42" s="194">
        <v>2</v>
      </c>
      <c r="V42" s="194">
        <v>0</v>
      </c>
      <c r="W42" s="194">
        <v>0</v>
      </c>
      <c r="X42" s="194">
        <v>0</v>
      </c>
      <c r="Y42" s="194">
        <v>2</v>
      </c>
      <c r="Z42" s="238">
        <f t="shared" si="1"/>
        <v>2</v>
      </c>
    </row>
    <row r="43" spans="1:27" x14ac:dyDescent="0.25">
      <c r="A43" s="104" t="s">
        <v>436</v>
      </c>
      <c r="B43" s="163" t="s">
        <v>437</v>
      </c>
      <c r="C43" s="197" t="s">
        <v>330</v>
      </c>
      <c r="D43" s="163" t="s">
        <v>1734</v>
      </c>
      <c r="E43" s="163" t="s">
        <v>1736</v>
      </c>
      <c r="F43" s="163" t="s">
        <v>165</v>
      </c>
      <c r="G43" s="163" t="s">
        <v>166</v>
      </c>
      <c r="H43" s="163" t="s">
        <v>170</v>
      </c>
      <c r="I43" s="163">
        <v>2011</v>
      </c>
      <c r="J43" s="163">
        <v>3</v>
      </c>
      <c r="K43" s="163" t="s">
        <v>277</v>
      </c>
      <c r="L43" s="163" t="s">
        <v>1341</v>
      </c>
      <c r="M43" s="163" t="s">
        <v>21</v>
      </c>
      <c r="N43" s="163" t="s">
        <v>64</v>
      </c>
      <c r="O43" s="163" t="s">
        <v>12</v>
      </c>
      <c r="P43" s="194">
        <v>1</v>
      </c>
      <c r="Q43" s="194">
        <v>3</v>
      </c>
      <c r="R43" s="194">
        <v>2011</v>
      </c>
      <c r="S43" s="194">
        <v>19</v>
      </c>
      <c r="T43" s="194">
        <v>7</v>
      </c>
      <c r="U43" s="194">
        <v>1</v>
      </c>
      <c r="V43" s="194">
        <v>0</v>
      </c>
      <c r="W43" s="194">
        <v>0</v>
      </c>
      <c r="X43" s="194">
        <v>0</v>
      </c>
      <c r="Y43" s="194">
        <v>1</v>
      </c>
      <c r="Z43" s="238">
        <f t="shared" si="1"/>
        <v>1</v>
      </c>
    </row>
    <row r="44" spans="1:27" x14ac:dyDescent="0.25">
      <c r="A44" s="104" t="s">
        <v>436</v>
      </c>
      <c r="B44" s="163" t="s">
        <v>437</v>
      </c>
      <c r="C44" s="197" t="s">
        <v>330</v>
      </c>
      <c r="D44" s="163" t="s">
        <v>1734</v>
      </c>
      <c r="E44" s="163" t="s">
        <v>1736</v>
      </c>
      <c r="F44" s="163" t="s">
        <v>165</v>
      </c>
      <c r="G44" s="163" t="s">
        <v>166</v>
      </c>
      <c r="H44" s="163" t="s">
        <v>170</v>
      </c>
      <c r="I44" s="163">
        <v>2011</v>
      </c>
      <c r="J44" s="163">
        <v>4</v>
      </c>
      <c r="K44" s="163" t="s">
        <v>46</v>
      </c>
      <c r="L44" s="163" t="s">
        <v>1343</v>
      </c>
      <c r="M44" s="163" t="s">
        <v>21</v>
      </c>
      <c r="N44" s="163" t="s">
        <v>11</v>
      </c>
      <c r="O44" s="163" t="s">
        <v>18</v>
      </c>
      <c r="P44" s="194">
        <v>1</v>
      </c>
      <c r="Q44" s="194">
        <v>4</v>
      </c>
      <c r="R44" s="194">
        <v>2011</v>
      </c>
      <c r="S44" s="194">
        <v>19</v>
      </c>
      <c r="T44" s="194">
        <v>7</v>
      </c>
      <c r="U44" s="194">
        <v>2</v>
      </c>
      <c r="V44" s="194">
        <v>0</v>
      </c>
      <c r="W44" s="194">
        <v>0</v>
      </c>
      <c r="X44" s="194">
        <v>0</v>
      </c>
      <c r="Y44" s="194">
        <v>2</v>
      </c>
      <c r="Z44" s="238">
        <f t="shared" si="1"/>
        <v>2</v>
      </c>
    </row>
    <row r="45" spans="1:27" x14ac:dyDescent="0.25">
      <c r="A45" s="104" t="s">
        <v>436</v>
      </c>
      <c r="B45" s="163" t="s">
        <v>437</v>
      </c>
      <c r="C45" s="197" t="s">
        <v>330</v>
      </c>
      <c r="D45" s="163" t="s">
        <v>1734</v>
      </c>
      <c r="E45" s="163" t="s">
        <v>1736</v>
      </c>
      <c r="F45" s="163" t="s">
        <v>165</v>
      </c>
      <c r="G45" s="163" t="s">
        <v>166</v>
      </c>
      <c r="H45" s="163" t="s">
        <v>170</v>
      </c>
      <c r="I45" s="163">
        <v>2011</v>
      </c>
      <c r="J45" s="163">
        <v>5</v>
      </c>
      <c r="K45" s="163" t="s">
        <v>252</v>
      </c>
      <c r="L45" s="163" t="s">
        <v>1396</v>
      </c>
      <c r="M45" s="163" t="s">
        <v>21</v>
      </c>
      <c r="N45" s="163" t="s">
        <v>61</v>
      </c>
      <c r="O45" s="163" t="s">
        <v>12</v>
      </c>
      <c r="P45" s="194">
        <v>1</v>
      </c>
      <c r="Q45" s="194">
        <v>5</v>
      </c>
      <c r="R45" s="194">
        <v>2011</v>
      </c>
      <c r="S45" s="194">
        <v>19</v>
      </c>
      <c r="T45" s="194">
        <v>7</v>
      </c>
      <c r="U45" s="194">
        <v>2</v>
      </c>
      <c r="V45" s="194">
        <v>0</v>
      </c>
      <c r="W45" s="194">
        <v>0</v>
      </c>
      <c r="X45" s="194">
        <v>0</v>
      </c>
      <c r="Y45" s="194">
        <v>2</v>
      </c>
      <c r="Z45" s="238">
        <f t="shared" si="1"/>
        <v>2</v>
      </c>
      <c r="AA45" s="292">
        <f>SUM(Z41:Z45)</f>
        <v>8</v>
      </c>
    </row>
    <row r="46" spans="1:27" x14ac:dyDescent="0.25">
      <c r="A46" s="104" t="s">
        <v>436</v>
      </c>
      <c r="B46" s="163" t="s">
        <v>437</v>
      </c>
      <c r="C46" s="197" t="s">
        <v>330</v>
      </c>
      <c r="D46" s="163" t="s">
        <v>1734</v>
      </c>
      <c r="E46" s="163" t="s">
        <v>1736</v>
      </c>
      <c r="F46" s="163" t="s">
        <v>198</v>
      </c>
      <c r="G46" s="163" t="s">
        <v>199</v>
      </c>
      <c r="H46" s="163" t="s">
        <v>194</v>
      </c>
      <c r="I46" s="163">
        <v>2011</v>
      </c>
      <c r="J46" s="163">
        <v>1</v>
      </c>
      <c r="K46" s="163" t="s">
        <v>156</v>
      </c>
      <c r="L46" s="163" t="s">
        <v>85</v>
      </c>
      <c r="M46" s="163" t="s">
        <v>21</v>
      </c>
      <c r="N46" s="163" t="s">
        <v>81</v>
      </c>
      <c r="O46" s="163" t="s">
        <v>12</v>
      </c>
      <c r="P46" s="163">
        <v>1</v>
      </c>
      <c r="Q46" s="163">
        <v>1</v>
      </c>
      <c r="R46" s="163">
        <v>2011</v>
      </c>
      <c r="S46" s="194">
        <v>19</v>
      </c>
      <c r="T46" s="194">
        <v>7</v>
      </c>
      <c r="U46" s="163">
        <v>1597</v>
      </c>
      <c r="V46" s="163">
        <v>0</v>
      </c>
      <c r="W46" s="163">
        <v>0</v>
      </c>
      <c r="X46" s="163">
        <v>0</v>
      </c>
      <c r="Y46" s="163">
        <v>1598</v>
      </c>
      <c r="Z46" s="238">
        <f t="shared" si="1"/>
        <v>1597.5</v>
      </c>
    </row>
    <row r="47" spans="1:27" x14ac:dyDescent="0.25">
      <c r="A47" s="104" t="s">
        <v>436</v>
      </c>
      <c r="B47" s="163" t="s">
        <v>437</v>
      </c>
      <c r="C47" s="197" t="s">
        <v>330</v>
      </c>
      <c r="D47" s="163" t="s">
        <v>1734</v>
      </c>
      <c r="E47" s="163" t="s">
        <v>1736</v>
      </c>
      <c r="F47" s="163" t="s">
        <v>198</v>
      </c>
      <c r="G47" s="163" t="s">
        <v>199</v>
      </c>
      <c r="H47" s="163" t="s">
        <v>194</v>
      </c>
      <c r="I47" s="163">
        <v>2011</v>
      </c>
      <c r="J47" s="163">
        <v>2</v>
      </c>
      <c r="K47" s="163" t="s">
        <v>277</v>
      </c>
      <c r="L47" s="163" t="s">
        <v>1341</v>
      </c>
      <c r="M47" s="163" t="s">
        <v>21</v>
      </c>
      <c r="N47" s="163" t="s">
        <v>64</v>
      </c>
      <c r="O47" s="163" t="s">
        <v>18</v>
      </c>
      <c r="P47" s="163">
        <v>1</v>
      </c>
      <c r="Q47" s="163">
        <v>2</v>
      </c>
      <c r="R47" s="163">
        <v>2011</v>
      </c>
      <c r="S47" s="194">
        <v>19</v>
      </c>
      <c r="T47" s="194">
        <v>7</v>
      </c>
      <c r="U47" s="163">
        <v>1050</v>
      </c>
      <c r="V47" s="163">
        <v>0</v>
      </c>
      <c r="W47" s="163">
        <v>0</v>
      </c>
      <c r="X47" s="163">
        <v>0</v>
      </c>
      <c r="Y47" s="163">
        <v>1051</v>
      </c>
      <c r="Z47" s="238">
        <f t="shared" si="1"/>
        <v>1050.5</v>
      </c>
    </row>
    <row r="48" spans="1:27" x14ac:dyDescent="0.25">
      <c r="A48" s="104" t="s">
        <v>436</v>
      </c>
      <c r="B48" s="163" t="s">
        <v>437</v>
      </c>
      <c r="C48" s="197" t="s">
        <v>330</v>
      </c>
      <c r="D48" s="163" t="s">
        <v>1734</v>
      </c>
      <c r="E48" s="163" t="s">
        <v>1736</v>
      </c>
      <c r="F48" s="163" t="s">
        <v>198</v>
      </c>
      <c r="G48" s="163" t="s">
        <v>199</v>
      </c>
      <c r="H48" s="163" t="s">
        <v>194</v>
      </c>
      <c r="I48" s="163">
        <v>2011</v>
      </c>
      <c r="J48" s="163">
        <v>3</v>
      </c>
      <c r="K48" s="163" t="s">
        <v>188</v>
      </c>
      <c r="L48" s="163" t="s">
        <v>189</v>
      </c>
      <c r="M48" s="163" t="s">
        <v>21</v>
      </c>
      <c r="N48" s="163" t="s">
        <v>11</v>
      </c>
      <c r="O48" s="163" t="s">
        <v>12</v>
      </c>
      <c r="P48" s="163">
        <v>1</v>
      </c>
      <c r="Q48" s="163">
        <v>3</v>
      </c>
      <c r="R48" s="163">
        <v>2011</v>
      </c>
      <c r="S48" s="194">
        <v>19</v>
      </c>
      <c r="T48" s="194">
        <v>7</v>
      </c>
      <c r="U48" s="163">
        <v>76</v>
      </c>
      <c r="V48" s="163">
        <v>0</v>
      </c>
      <c r="W48" s="163">
        <v>0</v>
      </c>
      <c r="X48" s="163">
        <v>0</v>
      </c>
      <c r="Y48" s="163">
        <v>76</v>
      </c>
      <c r="Z48" s="238">
        <f t="shared" si="1"/>
        <v>76</v>
      </c>
    </row>
    <row r="49" spans="1:26" x14ac:dyDescent="0.25">
      <c r="A49" s="104" t="s">
        <v>436</v>
      </c>
      <c r="B49" s="163" t="s">
        <v>437</v>
      </c>
      <c r="C49" s="197" t="s">
        <v>330</v>
      </c>
      <c r="D49" s="163" t="s">
        <v>1734</v>
      </c>
      <c r="E49" s="163" t="s">
        <v>1736</v>
      </c>
      <c r="F49" s="163" t="s">
        <v>198</v>
      </c>
      <c r="G49" s="163" t="s">
        <v>199</v>
      </c>
      <c r="H49" s="163" t="s">
        <v>194</v>
      </c>
      <c r="I49" s="163">
        <v>2011</v>
      </c>
      <c r="J49" s="163">
        <v>4</v>
      </c>
      <c r="K49" s="163" t="s">
        <v>65</v>
      </c>
      <c r="L49" s="163" t="s">
        <v>253</v>
      </c>
      <c r="M49" s="163" t="s">
        <v>10</v>
      </c>
      <c r="N49" s="163" t="s">
        <v>64</v>
      </c>
      <c r="O49" s="163" t="s">
        <v>18</v>
      </c>
      <c r="P49" s="163">
        <v>1</v>
      </c>
      <c r="Q49" s="163">
        <v>4</v>
      </c>
      <c r="R49" s="163">
        <v>2011</v>
      </c>
      <c r="S49" s="194">
        <v>19</v>
      </c>
      <c r="T49" s="194">
        <v>7</v>
      </c>
      <c r="U49" s="163">
        <v>289</v>
      </c>
      <c r="V49" s="163">
        <v>0</v>
      </c>
      <c r="W49" s="163">
        <v>0</v>
      </c>
      <c r="X49" s="163">
        <v>0</v>
      </c>
      <c r="Y49" s="163">
        <v>290</v>
      </c>
      <c r="Z49" s="238">
        <f t="shared" si="1"/>
        <v>289.5</v>
      </c>
    </row>
    <row r="50" spans="1:26" x14ac:dyDescent="0.25">
      <c r="A50" s="104" t="s">
        <v>436</v>
      </c>
      <c r="B50" s="163" t="s">
        <v>437</v>
      </c>
      <c r="C50" s="197" t="s">
        <v>330</v>
      </c>
      <c r="D50" s="163" t="s">
        <v>1734</v>
      </c>
      <c r="E50" s="163" t="s">
        <v>1736</v>
      </c>
      <c r="F50" s="163" t="s">
        <v>198</v>
      </c>
      <c r="G50" s="163" t="s">
        <v>199</v>
      </c>
      <c r="H50" s="163" t="s">
        <v>194</v>
      </c>
      <c r="I50" s="163">
        <v>2011</v>
      </c>
      <c r="J50" s="163">
        <v>5</v>
      </c>
      <c r="K50" s="163" t="s">
        <v>174</v>
      </c>
      <c r="L50" s="163" t="s">
        <v>66</v>
      </c>
      <c r="M50" s="163" t="s">
        <v>21</v>
      </c>
      <c r="N50" s="163" t="s">
        <v>64</v>
      </c>
      <c r="O50" s="163" t="s">
        <v>12</v>
      </c>
      <c r="P50" s="163">
        <v>1</v>
      </c>
      <c r="Q50" s="163">
        <v>5</v>
      </c>
      <c r="R50" s="163">
        <v>2011</v>
      </c>
      <c r="S50" s="194">
        <v>19</v>
      </c>
      <c r="T50" s="194">
        <v>7</v>
      </c>
      <c r="U50" s="163">
        <v>70</v>
      </c>
      <c r="V50" s="163">
        <v>0</v>
      </c>
      <c r="W50" s="163">
        <v>0</v>
      </c>
      <c r="X50" s="163">
        <v>0</v>
      </c>
      <c r="Y50" s="163">
        <v>69</v>
      </c>
      <c r="Z50" s="238">
        <f t="shared" si="1"/>
        <v>69.5</v>
      </c>
    </row>
    <row r="51" spans="1:26" x14ac:dyDescent="0.25">
      <c r="A51" s="104" t="s">
        <v>436</v>
      </c>
      <c r="B51" s="163" t="s">
        <v>437</v>
      </c>
      <c r="C51" s="197" t="s">
        <v>330</v>
      </c>
      <c r="D51" s="163" t="s">
        <v>1734</v>
      </c>
      <c r="E51" s="163" t="s">
        <v>1736</v>
      </c>
      <c r="F51" s="163" t="s">
        <v>198</v>
      </c>
      <c r="G51" s="163" t="s">
        <v>199</v>
      </c>
      <c r="H51" s="163" t="s">
        <v>194</v>
      </c>
      <c r="I51" s="163">
        <v>2011</v>
      </c>
      <c r="J51" s="163">
        <v>6</v>
      </c>
      <c r="K51" s="163" t="s">
        <v>175</v>
      </c>
      <c r="L51" s="163" t="s">
        <v>9</v>
      </c>
      <c r="M51" s="163" t="s">
        <v>21</v>
      </c>
      <c r="N51" s="163" t="s">
        <v>11</v>
      </c>
      <c r="O51" s="163" t="s">
        <v>18</v>
      </c>
      <c r="P51" s="163">
        <v>1</v>
      </c>
      <c r="Q51" s="163">
        <v>6</v>
      </c>
      <c r="R51" s="163">
        <v>2011</v>
      </c>
      <c r="S51" s="194">
        <v>19</v>
      </c>
      <c r="T51" s="194">
        <v>7</v>
      </c>
      <c r="U51" s="163">
        <v>5</v>
      </c>
      <c r="V51" s="163">
        <v>0</v>
      </c>
      <c r="W51" s="163">
        <v>0</v>
      </c>
      <c r="X51" s="163">
        <v>0</v>
      </c>
      <c r="Y51" s="163">
        <v>6</v>
      </c>
      <c r="Z51" s="238">
        <f t="shared" si="1"/>
        <v>5.5</v>
      </c>
    </row>
    <row r="52" spans="1:26" x14ac:dyDescent="0.25">
      <c r="A52" s="104" t="s">
        <v>436</v>
      </c>
      <c r="B52" s="163" t="s">
        <v>437</v>
      </c>
      <c r="C52" s="197" t="s">
        <v>330</v>
      </c>
      <c r="D52" s="163" t="s">
        <v>1734</v>
      </c>
      <c r="E52" s="163" t="s">
        <v>1736</v>
      </c>
      <c r="F52" s="163" t="s">
        <v>198</v>
      </c>
      <c r="G52" s="163" t="s">
        <v>199</v>
      </c>
      <c r="H52" s="163" t="s">
        <v>194</v>
      </c>
      <c r="I52" s="163">
        <v>2011</v>
      </c>
      <c r="J52" s="163">
        <v>7</v>
      </c>
      <c r="K52" s="163" t="s">
        <v>8</v>
      </c>
      <c r="L52" s="163" t="s">
        <v>9</v>
      </c>
      <c r="M52" s="163" t="s">
        <v>21</v>
      </c>
      <c r="N52" s="163" t="s">
        <v>11</v>
      </c>
      <c r="O52" s="163" t="s">
        <v>12</v>
      </c>
      <c r="P52" s="163">
        <v>1</v>
      </c>
      <c r="Q52" s="163">
        <v>7</v>
      </c>
      <c r="R52" s="163">
        <v>2011</v>
      </c>
      <c r="S52" s="194">
        <v>19</v>
      </c>
      <c r="T52" s="194">
        <v>7</v>
      </c>
      <c r="U52" s="163">
        <v>13</v>
      </c>
      <c r="V52" s="163">
        <v>0</v>
      </c>
      <c r="W52" s="163">
        <v>0</v>
      </c>
      <c r="X52" s="163">
        <v>0</v>
      </c>
      <c r="Y52" s="163">
        <v>14</v>
      </c>
      <c r="Z52" s="238">
        <f t="shared" si="1"/>
        <v>13.5</v>
      </c>
    </row>
    <row r="53" spans="1:26" x14ac:dyDescent="0.25">
      <c r="A53" s="104" t="s">
        <v>436</v>
      </c>
      <c r="B53" s="163" t="s">
        <v>437</v>
      </c>
      <c r="C53" s="197" t="s">
        <v>330</v>
      </c>
      <c r="D53" s="163" t="s">
        <v>1734</v>
      </c>
      <c r="E53" s="163" t="s">
        <v>1736</v>
      </c>
      <c r="F53" s="163" t="s">
        <v>198</v>
      </c>
      <c r="G53" s="163" t="s">
        <v>199</v>
      </c>
      <c r="H53" s="163" t="s">
        <v>194</v>
      </c>
      <c r="I53" s="163">
        <v>2011</v>
      </c>
      <c r="J53" s="163">
        <v>8</v>
      </c>
      <c r="K53" s="163" t="s">
        <v>19</v>
      </c>
      <c r="L53" s="163" t="s">
        <v>20</v>
      </c>
      <c r="M53" s="163" t="s">
        <v>21</v>
      </c>
      <c r="N53" s="163" t="s">
        <v>11</v>
      </c>
      <c r="O53" s="163" t="s">
        <v>16</v>
      </c>
      <c r="P53" s="163">
        <v>1</v>
      </c>
      <c r="Q53" s="163">
        <v>8</v>
      </c>
      <c r="R53" s="163">
        <v>2011</v>
      </c>
      <c r="S53" s="194">
        <v>19</v>
      </c>
      <c r="T53" s="194">
        <v>7</v>
      </c>
      <c r="U53" s="163">
        <v>155</v>
      </c>
      <c r="V53" s="163">
        <v>0</v>
      </c>
      <c r="W53" s="163">
        <v>0</v>
      </c>
      <c r="X53" s="163">
        <v>0</v>
      </c>
      <c r="Y53" s="163">
        <v>155</v>
      </c>
      <c r="Z53" s="238">
        <f t="shared" si="1"/>
        <v>155</v>
      </c>
    </row>
    <row r="54" spans="1:26" x14ac:dyDescent="0.25">
      <c r="A54" s="104" t="s">
        <v>436</v>
      </c>
      <c r="B54" s="163" t="s">
        <v>437</v>
      </c>
      <c r="C54" s="197" t="s">
        <v>330</v>
      </c>
      <c r="D54" s="163" t="s">
        <v>1734</v>
      </c>
      <c r="E54" s="163" t="s">
        <v>1736</v>
      </c>
      <c r="F54" s="163" t="s">
        <v>198</v>
      </c>
      <c r="G54" s="163" t="s">
        <v>199</v>
      </c>
      <c r="H54" s="163" t="s">
        <v>194</v>
      </c>
      <c r="I54" s="163">
        <v>2011</v>
      </c>
      <c r="J54" s="163">
        <v>9</v>
      </c>
      <c r="K54" s="163" t="s">
        <v>22</v>
      </c>
      <c r="L54" s="163" t="s">
        <v>20</v>
      </c>
      <c r="M54" s="163" t="s">
        <v>21</v>
      </c>
      <c r="N54" s="163" t="s">
        <v>11</v>
      </c>
      <c r="O54" s="163" t="s">
        <v>18</v>
      </c>
      <c r="P54" s="163">
        <v>1</v>
      </c>
      <c r="Q54" s="163">
        <v>9</v>
      </c>
      <c r="R54" s="163">
        <v>2011</v>
      </c>
      <c r="S54" s="194">
        <v>19</v>
      </c>
      <c r="T54" s="194">
        <v>7</v>
      </c>
      <c r="U54" s="163">
        <v>174</v>
      </c>
      <c r="V54" s="163">
        <v>0</v>
      </c>
      <c r="W54" s="163">
        <v>0</v>
      </c>
      <c r="X54" s="163">
        <v>0</v>
      </c>
      <c r="Y54" s="163">
        <v>174</v>
      </c>
      <c r="Z54" s="238">
        <f t="shared" si="1"/>
        <v>174</v>
      </c>
    </row>
    <row r="55" spans="1:26" x14ac:dyDescent="0.25">
      <c r="A55" s="104" t="s">
        <v>436</v>
      </c>
      <c r="B55" s="163" t="s">
        <v>437</v>
      </c>
      <c r="C55" s="197" t="s">
        <v>330</v>
      </c>
      <c r="D55" s="163" t="s">
        <v>1734</v>
      </c>
      <c r="E55" s="163" t="s">
        <v>1736</v>
      </c>
      <c r="F55" s="163" t="s">
        <v>198</v>
      </c>
      <c r="G55" s="163" t="s">
        <v>199</v>
      </c>
      <c r="H55" s="163" t="s">
        <v>194</v>
      </c>
      <c r="I55" s="163">
        <v>2011</v>
      </c>
      <c r="J55" s="163">
        <v>10</v>
      </c>
      <c r="K55" s="163" t="s">
        <v>246</v>
      </c>
      <c r="L55" s="163" t="s">
        <v>20</v>
      </c>
      <c r="M55" s="163" t="s">
        <v>21</v>
      </c>
      <c r="N55" s="163" t="s">
        <v>11</v>
      </c>
      <c r="O55" s="163" t="s">
        <v>12</v>
      </c>
      <c r="P55" s="163">
        <v>1</v>
      </c>
      <c r="Q55" s="163">
        <v>10</v>
      </c>
      <c r="R55" s="163">
        <v>2011</v>
      </c>
      <c r="S55" s="194">
        <v>19</v>
      </c>
      <c r="T55" s="194">
        <v>7</v>
      </c>
      <c r="U55" s="163">
        <v>1</v>
      </c>
      <c r="V55" s="163">
        <v>0</v>
      </c>
      <c r="W55" s="163">
        <v>0</v>
      </c>
      <c r="X55" s="163">
        <v>0</v>
      </c>
      <c r="Y55" s="163">
        <v>2</v>
      </c>
      <c r="Z55" s="238">
        <f t="shared" si="1"/>
        <v>1.5</v>
      </c>
    </row>
    <row r="56" spans="1:26" x14ac:dyDescent="0.25">
      <c r="A56" s="104" t="s">
        <v>436</v>
      </c>
      <c r="B56" s="163" t="s">
        <v>437</v>
      </c>
      <c r="C56" s="197" t="s">
        <v>330</v>
      </c>
      <c r="D56" s="163" t="s">
        <v>1734</v>
      </c>
      <c r="E56" s="163" t="s">
        <v>1736</v>
      </c>
      <c r="F56" s="163" t="s">
        <v>198</v>
      </c>
      <c r="G56" s="163" t="s">
        <v>199</v>
      </c>
      <c r="H56" s="163" t="s">
        <v>194</v>
      </c>
      <c r="I56" s="163">
        <v>2011</v>
      </c>
      <c r="J56" s="163">
        <v>11</v>
      </c>
      <c r="K56" s="163" t="s">
        <v>23</v>
      </c>
      <c r="L56" s="163" t="s">
        <v>20</v>
      </c>
      <c r="M56" s="163" t="s">
        <v>21</v>
      </c>
      <c r="N56" s="163" t="s">
        <v>11</v>
      </c>
      <c r="O56" s="163" t="s">
        <v>18</v>
      </c>
      <c r="P56" s="163">
        <v>1</v>
      </c>
      <c r="Q56" s="163">
        <v>11</v>
      </c>
      <c r="R56" s="163">
        <v>2011</v>
      </c>
      <c r="S56" s="194">
        <v>19</v>
      </c>
      <c r="T56" s="194">
        <v>7</v>
      </c>
      <c r="U56" s="163">
        <v>20</v>
      </c>
      <c r="V56" s="163">
        <v>0</v>
      </c>
      <c r="W56" s="163">
        <v>0</v>
      </c>
      <c r="X56" s="163">
        <v>0</v>
      </c>
      <c r="Y56" s="163">
        <v>21</v>
      </c>
      <c r="Z56" s="238">
        <f t="shared" si="1"/>
        <v>20.5</v>
      </c>
    </row>
    <row r="57" spans="1:26" x14ac:dyDescent="0.25">
      <c r="A57" s="104" t="s">
        <v>436</v>
      </c>
      <c r="B57" s="163" t="s">
        <v>437</v>
      </c>
      <c r="C57" s="197" t="s">
        <v>330</v>
      </c>
      <c r="D57" s="163" t="s">
        <v>1734</v>
      </c>
      <c r="E57" s="163" t="s">
        <v>1736</v>
      </c>
      <c r="F57" s="163" t="s">
        <v>198</v>
      </c>
      <c r="G57" s="163" t="s">
        <v>199</v>
      </c>
      <c r="H57" s="163" t="s">
        <v>194</v>
      </c>
      <c r="I57" s="163">
        <v>2011</v>
      </c>
      <c r="J57" s="163">
        <v>12</v>
      </c>
      <c r="K57" s="163" t="s">
        <v>24</v>
      </c>
      <c r="L57" s="163" t="s">
        <v>20</v>
      </c>
      <c r="M57" s="163" t="s">
        <v>21</v>
      </c>
      <c r="N57" s="163" t="s">
        <v>11</v>
      </c>
      <c r="O57" s="163" t="s">
        <v>12</v>
      </c>
      <c r="P57" s="163">
        <v>1</v>
      </c>
      <c r="Q57" s="163">
        <v>12</v>
      </c>
      <c r="R57" s="163">
        <v>2011</v>
      </c>
      <c r="S57" s="194">
        <v>19</v>
      </c>
      <c r="T57" s="194">
        <v>7</v>
      </c>
      <c r="U57" s="163">
        <v>152</v>
      </c>
      <c r="V57" s="163">
        <v>0</v>
      </c>
      <c r="W57" s="163">
        <v>0</v>
      </c>
      <c r="X57" s="163">
        <v>0</v>
      </c>
      <c r="Y57" s="163">
        <v>152</v>
      </c>
      <c r="Z57" s="238">
        <f t="shared" si="1"/>
        <v>152</v>
      </c>
    </row>
    <row r="58" spans="1:26" x14ac:dyDescent="0.25">
      <c r="A58" s="104" t="s">
        <v>436</v>
      </c>
      <c r="B58" s="163" t="s">
        <v>437</v>
      </c>
      <c r="C58" s="197" t="s">
        <v>330</v>
      </c>
      <c r="D58" s="163" t="s">
        <v>1734</v>
      </c>
      <c r="E58" s="163" t="s">
        <v>1736</v>
      </c>
      <c r="F58" s="163" t="s">
        <v>198</v>
      </c>
      <c r="G58" s="163" t="s">
        <v>199</v>
      </c>
      <c r="H58" s="163" t="s">
        <v>194</v>
      </c>
      <c r="I58" s="163">
        <v>2011</v>
      </c>
      <c r="J58" s="163">
        <v>13</v>
      </c>
      <c r="K58" s="163" t="s">
        <v>25</v>
      </c>
      <c r="L58" s="163" t="s">
        <v>26</v>
      </c>
      <c r="M58" s="163" t="s">
        <v>21</v>
      </c>
      <c r="N58" s="163" t="s">
        <v>11</v>
      </c>
      <c r="O58" s="163" t="s">
        <v>18</v>
      </c>
      <c r="P58" s="163">
        <v>1</v>
      </c>
      <c r="Q58" s="163">
        <v>13</v>
      </c>
      <c r="R58" s="163">
        <v>2011</v>
      </c>
      <c r="S58" s="194">
        <v>19</v>
      </c>
      <c r="T58" s="194">
        <v>7</v>
      </c>
      <c r="U58" s="163">
        <v>128</v>
      </c>
      <c r="V58" s="163">
        <v>0</v>
      </c>
      <c r="W58" s="163">
        <v>0</v>
      </c>
      <c r="X58" s="163">
        <v>0</v>
      </c>
      <c r="Y58" s="163">
        <v>128</v>
      </c>
      <c r="Z58" s="238">
        <f t="shared" si="1"/>
        <v>128</v>
      </c>
    </row>
    <row r="59" spans="1:26" x14ac:dyDescent="0.25">
      <c r="A59" s="104" t="s">
        <v>436</v>
      </c>
      <c r="B59" s="163" t="s">
        <v>437</v>
      </c>
      <c r="C59" s="197" t="s">
        <v>330</v>
      </c>
      <c r="D59" s="163" t="s">
        <v>1734</v>
      </c>
      <c r="E59" s="163" t="s">
        <v>1736</v>
      </c>
      <c r="F59" s="163" t="s">
        <v>198</v>
      </c>
      <c r="G59" s="163" t="s">
        <v>199</v>
      </c>
      <c r="H59" s="163" t="s">
        <v>194</v>
      </c>
      <c r="I59" s="163">
        <v>2011</v>
      </c>
      <c r="J59" s="163">
        <v>14</v>
      </c>
      <c r="K59" s="163" t="s">
        <v>176</v>
      </c>
      <c r="L59" s="163" t="s">
        <v>52</v>
      </c>
      <c r="M59" s="163" t="s">
        <v>21</v>
      </c>
      <c r="N59" s="163" t="s">
        <v>11</v>
      </c>
      <c r="O59" s="163" t="s">
        <v>12</v>
      </c>
      <c r="P59" s="163">
        <v>1</v>
      </c>
      <c r="Q59" s="163">
        <v>14</v>
      </c>
      <c r="R59" s="163">
        <v>2011</v>
      </c>
      <c r="S59" s="194">
        <v>19</v>
      </c>
      <c r="T59" s="194">
        <v>7</v>
      </c>
      <c r="U59" s="163">
        <v>94</v>
      </c>
      <c r="V59" s="163">
        <v>0</v>
      </c>
      <c r="W59" s="163">
        <v>0</v>
      </c>
      <c r="X59" s="163">
        <v>0</v>
      </c>
      <c r="Y59" s="163">
        <v>94</v>
      </c>
      <c r="Z59" s="238">
        <f t="shared" si="1"/>
        <v>94</v>
      </c>
    </row>
    <row r="60" spans="1:26" x14ac:dyDescent="0.25">
      <c r="A60" s="104" t="s">
        <v>436</v>
      </c>
      <c r="B60" s="163" t="s">
        <v>437</v>
      </c>
      <c r="C60" s="197" t="s">
        <v>330</v>
      </c>
      <c r="D60" s="163" t="s">
        <v>1734</v>
      </c>
      <c r="E60" s="163" t="s">
        <v>1736</v>
      </c>
      <c r="F60" s="163" t="s">
        <v>198</v>
      </c>
      <c r="G60" s="163" t="s">
        <v>199</v>
      </c>
      <c r="H60" s="163" t="s">
        <v>194</v>
      </c>
      <c r="I60" s="163">
        <v>2011</v>
      </c>
      <c r="J60" s="163">
        <v>15</v>
      </c>
      <c r="K60" s="163" t="s">
        <v>125</v>
      </c>
      <c r="L60" s="163" t="s">
        <v>126</v>
      </c>
      <c r="M60" s="163" t="s">
        <v>21</v>
      </c>
      <c r="N60" s="163" t="s">
        <v>74</v>
      </c>
      <c r="O60" s="163" t="s">
        <v>18</v>
      </c>
      <c r="P60" s="163">
        <v>1</v>
      </c>
      <c r="Q60" s="163">
        <v>15</v>
      </c>
      <c r="R60" s="163">
        <v>2011</v>
      </c>
      <c r="S60" s="194">
        <v>19</v>
      </c>
      <c r="T60" s="194">
        <v>7</v>
      </c>
      <c r="U60" s="163">
        <v>9</v>
      </c>
      <c r="V60" s="163">
        <v>0</v>
      </c>
      <c r="W60" s="163">
        <v>0</v>
      </c>
      <c r="X60" s="163">
        <v>0</v>
      </c>
      <c r="Y60" s="163">
        <v>10</v>
      </c>
      <c r="Z60" s="238">
        <f t="shared" si="1"/>
        <v>9.5</v>
      </c>
    </row>
    <row r="61" spans="1:26" x14ac:dyDescent="0.25">
      <c r="A61" s="104" t="s">
        <v>436</v>
      </c>
      <c r="B61" s="163" t="s">
        <v>437</v>
      </c>
      <c r="C61" s="197" t="s">
        <v>330</v>
      </c>
      <c r="D61" s="163" t="s">
        <v>1734</v>
      </c>
      <c r="E61" s="163" t="s">
        <v>1736</v>
      </c>
      <c r="F61" s="163" t="s">
        <v>198</v>
      </c>
      <c r="G61" s="163" t="s">
        <v>199</v>
      </c>
      <c r="H61" s="163" t="s">
        <v>194</v>
      </c>
      <c r="I61" s="163">
        <v>2011</v>
      </c>
      <c r="J61" s="163">
        <v>16</v>
      </c>
      <c r="K61" s="163" t="s">
        <v>127</v>
      </c>
      <c r="L61" s="163" t="s">
        <v>128</v>
      </c>
      <c r="M61" s="163" t="s">
        <v>21</v>
      </c>
      <c r="N61" s="163" t="s">
        <v>74</v>
      </c>
      <c r="O61" s="163" t="s">
        <v>12</v>
      </c>
      <c r="P61" s="163">
        <v>1</v>
      </c>
      <c r="Q61" s="163">
        <v>16</v>
      </c>
      <c r="R61" s="163">
        <v>2011</v>
      </c>
      <c r="S61" s="194">
        <v>19</v>
      </c>
      <c r="T61" s="194">
        <v>7</v>
      </c>
      <c r="U61" s="163">
        <v>7</v>
      </c>
      <c r="V61" s="163">
        <v>0</v>
      </c>
      <c r="W61" s="163">
        <v>0</v>
      </c>
      <c r="X61" s="163">
        <v>0</v>
      </c>
      <c r="Y61" s="163">
        <v>7</v>
      </c>
      <c r="Z61" s="238">
        <f t="shared" si="1"/>
        <v>7</v>
      </c>
    </row>
    <row r="62" spans="1:26" x14ac:dyDescent="0.25">
      <c r="A62" s="104" t="s">
        <v>436</v>
      </c>
      <c r="B62" s="163" t="s">
        <v>437</v>
      </c>
      <c r="C62" s="197" t="s">
        <v>330</v>
      </c>
      <c r="D62" s="163" t="s">
        <v>1734</v>
      </c>
      <c r="E62" s="163" t="s">
        <v>1736</v>
      </c>
      <c r="F62" s="163" t="s">
        <v>198</v>
      </c>
      <c r="G62" s="163" t="s">
        <v>199</v>
      </c>
      <c r="H62" s="163" t="s">
        <v>194</v>
      </c>
      <c r="I62" s="163">
        <v>2011</v>
      </c>
      <c r="J62" s="163">
        <v>17</v>
      </c>
      <c r="K62" s="163" t="s">
        <v>129</v>
      </c>
      <c r="L62" s="163" t="s">
        <v>78</v>
      </c>
      <c r="M62" s="163" t="s">
        <v>21</v>
      </c>
      <c r="N62" s="163" t="s">
        <v>74</v>
      </c>
      <c r="O62" s="163" t="s">
        <v>18</v>
      </c>
      <c r="P62" s="163">
        <v>1</v>
      </c>
      <c r="Q62" s="163">
        <v>17</v>
      </c>
      <c r="R62" s="163">
        <v>2011</v>
      </c>
      <c r="S62" s="194">
        <v>19</v>
      </c>
      <c r="T62" s="194">
        <v>7</v>
      </c>
      <c r="U62" s="163">
        <v>34</v>
      </c>
      <c r="V62" s="163">
        <v>0</v>
      </c>
      <c r="W62" s="163">
        <v>0</v>
      </c>
      <c r="X62" s="163">
        <v>0</v>
      </c>
      <c r="Y62" s="163">
        <v>34</v>
      </c>
      <c r="Z62" s="238">
        <f t="shared" si="1"/>
        <v>34</v>
      </c>
    </row>
    <row r="63" spans="1:26" x14ac:dyDescent="0.25">
      <c r="A63" s="104" t="s">
        <v>436</v>
      </c>
      <c r="B63" s="163" t="s">
        <v>437</v>
      </c>
      <c r="C63" s="197" t="s">
        <v>330</v>
      </c>
      <c r="D63" s="163" t="s">
        <v>1734</v>
      </c>
      <c r="E63" s="163" t="s">
        <v>1736</v>
      </c>
      <c r="F63" s="163" t="s">
        <v>198</v>
      </c>
      <c r="G63" s="163" t="s">
        <v>199</v>
      </c>
      <c r="H63" s="163" t="s">
        <v>194</v>
      </c>
      <c r="I63" s="163">
        <v>2011</v>
      </c>
      <c r="J63" s="163">
        <v>18</v>
      </c>
      <c r="K63" s="163" t="s">
        <v>27</v>
      </c>
      <c r="L63" s="163" t="s">
        <v>28</v>
      </c>
      <c r="M63" s="163" t="s">
        <v>21</v>
      </c>
      <c r="N63" s="163" t="s">
        <v>11</v>
      </c>
      <c r="O63" s="163" t="s">
        <v>12</v>
      </c>
      <c r="P63" s="163">
        <v>1</v>
      </c>
      <c r="Q63" s="163">
        <v>18</v>
      </c>
      <c r="R63" s="163">
        <v>2011</v>
      </c>
      <c r="S63" s="194">
        <v>19</v>
      </c>
      <c r="T63" s="194">
        <v>7</v>
      </c>
      <c r="U63" s="163">
        <v>7</v>
      </c>
      <c r="V63" s="163">
        <v>0</v>
      </c>
      <c r="W63" s="163">
        <v>0</v>
      </c>
      <c r="X63" s="163">
        <v>0</v>
      </c>
      <c r="Y63" s="163">
        <v>7</v>
      </c>
      <c r="Z63" s="238">
        <f t="shared" si="1"/>
        <v>7</v>
      </c>
    </row>
    <row r="64" spans="1:26" x14ac:dyDescent="0.25">
      <c r="A64" s="104" t="s">
        <v>436</v>
      </c>
      <c r="B64" s="163" t="s">
        <v>437</v>
      </c>
      <c r="C64" s="197" t="s">
        <v>330</v>
      </c>
      <c r="D64" s="163" t="s">
        <v>1734</v>
      </c>
      <c r="E64" s="163" t="s">
        <v>1736</v>
      </c>
      <c r="F64" s="163" t="s">
        <v>198</v>
      </c>
      <c r="G64" s="163" t="s">
        <v>199</v>
      </c>
      <c r="H64" s="163" t="s">
        <v>194</v>
      </c>
      <c r="I64" s="163">
        <v>2011</v>
      </c>
      <c r="J64" s="163">
        <v>19</v>
      </c>
      <c r="K64" s="163" t="s">
        <v>161</v>
      </c>
      <c r="L64" s="163" t="s">
        <v>28</v>
      </c>
      <c r="M64" s="163" t="s">
        <v>21</v>
      </c>
      <c r="N64" s="163" t="s">
        <v>11</v>
      </c>
      <c r="O64" s="163" t="s">
        <v>18</v>
      </c>
      <c r="P64" s="163">
        <v>1</v>
      </c>
      <c r="Q64" s="163">
        <v>19</v>
      </c>
      <c r="R64" s="163">
        <v>2011</v>
      </c>
      <c r="S64" s="194">
        <v>19</v>
      </c>
      <c r="T64" s="194">
        <v>7</v>
      </c>
      <c r="U64" s="163">
        <v>11</v>
      </c>
      <c r="V64" s="163">
        <v>0</v>
      </c>
      <c r="W64" s="163">
        <v>0</v>
      </c>
      <c r="X64" s="163">
        <v>0</v>
      </c>
      <c r="Y64" s="163">
        <v>11</v>
      </c>
      <c r="Z64" s="238">
        <f t="shared" si="1"/>
        <v>11</v>
      </c>
    </row>
    <row r="65" spans="1:26" x14ac:dyDescent="0.25">
      <c r="A65" s="104" t="s">
        <v>436</v>
      </c>
      <c r="B65" s="163" t="s">
        <v>437</v>
      </c>
      <c r="C65" s="197" t="s">
        <v>330</v>
      </c>
      <c r="D65" s="163" t="s">
        <v>1734</v>
      </c>
      <c r="E65" s="163" t="s">
        <v>1736</v>
      </c>
      <c r="F65" s="163" t="s">
        <v>198</v>
      </c>
      <c r="G65" s="163" t="s">
        <v>199</v>
      </c>
      <c r="H65" s="163" t="s">
        <v>194</v>
      </c>
      <c r="I65" s="163">
        <v>2011</v>
      </c>
      <c r="J65" s="163">
        <v>20</v>
      </c>
      <c r="K65" s="163" t="s">
        <v>177</v>
      </c>
      <c r="L65" s="163" t="s">
        <v>28</v>
      </c>
      <c r="M65" s="163" t="s">
        <v>21</v>
      </c>
      <c r="N65" s="163" t="s">
        <v>11</v>
      </c>
      <c r="O65" s="163" t="s">
        <v>12</v>
      </c>
      <c r="P65" s="163">
        <v>1</v>
      </c>
      <c r="Q65" s="163">
        <v>20</v>
      </c>
      <c r="R65" s="163">
        <v>2011</v>
      </c>
      <c r="S65" s="194">
        <v>19</v>
      </c>
      <c r="T65" s="194">
        <v>7</v>
      </c>
      <c r="U65" s="163">
        <v>75</v>
      </c>
      <c r="V65" s="163">
        <v>0</v>
      </c>
      <c r="W65" s="163">
        <v>0</v>
      </c>
      <c r="X65" s="163">
        <v>0</v>
      </c>
      <c r="Y65" s="163">
        <v>75</v>
      </c>
      <c r="Z65" s="238">
        <f t="shared" si="1"/>
        <v>75</v>
      </c>
    </row>
    <row r="66" spans="1:26" x14ac:dyDescent="0.25">
      <c r="A66" s="104" t="s">
        <v>436</v>
      </c>
      <c r="B66" s="163" t="s">
        <v>437</v>
      </c>
      <c r="C66" s="197" t="s">
        <v>330</v>
      </c>
      <c r="D66" s="163" t="s">
        <v>1734</v>
      </c>
      <c r="E66" s="163" t="s">
        <v>1736</v>
      </c>
      <c r="F66" s="163" t="s">
        <v>198</v>
      </c>
      <c r="G66" s="163" t="s">
        <v>199</v>
      </c>
      <c r="H66" s="163" t="s">
        <v>194</v>
      </c>
      <c r="I66" s="163">
        <v>2011</v>
      </c>
      <c r="J66" s="163">
        <v>21</v>
      </c>
      <c r="K66" s="163" t="s">
        <v>178</v>
      </c>
      <c r="L66" s="163" t="s">
        <v>1347</v>
      </c>
      <c r="M66" s="163" t="s">
        <v>21</v>
      </c>
      <c r="N66" s="163" t="s">
        <v>11</v>
      </c>
      <c r="O66" s="163" t="s">
        <v>18</v>
      </c>
      <c r="P66" s="163">
        <v>1</v>
      </c>
      <c r="Q66" s="163">
        <v>21</v>
      </c>
      <c r="R66" s="163">
        <v>2011</v>
      </c>
      <c r="S66" s="194">
        <v>19</v>
      </c>
      <c r="T66" s="194">
        <v>7</v>
      </c>
      <c r="U66" s="163">
        <v>322</v>
      </c>
      <c r="V66" s="163">
        <v>0</v>
      </c>
      <c r="W66" s="163">
        <v>0</v>
      </c>
      <c r="X66" s="163">
        <v>0</v>
      </c>
      <c r="Y66" s="163">
        <v>322</v>
      </c>
      <c r="Z66" s="238">
        <f t="shared" si="1"/>
        <v>322</v>
      </c>
    </row>
    <row r="67" spans="1:26" x14ac:dyDescent="0.25">
      <c r="A67" s="104" t="s">
        <v>436</v>
      </c>
      <c r="B67" s="163" t="s">
        <v>437</v>
      </c>
      <c r="C67" s="197" t="s">
        <v>330</v>
      </c>
      <c r="D67" s="163" t="s">
        <v>1734</v>
      </c>
      <c r="E67" s="163" t="s">
        <v>1736</v>
      </c>
      <c r="F67" s="163" t="s">
        <v>198</v>
      </c>
      <c r="G67" s="163" t="s">
        <v>199</v>
      </c>
      <c r="H67" s="163" t="s">
        <v>194</v>
      </c>
      <c r="I67" s="163">
        <v>2011</v>
      </c>
      <c r="J67" s="163">
        <v>22</v>
      </c>
      <c r="K67" s="163" t="s">
        <v>29</v>
      </c>
      <c r="L67" s="163" t="s">
        <v>1347</v>
      </c>
      <c r="M67" s="163" t="s">
        <v>21</v>
      </c>
      <c r="N67" s="163" t="s">
        <v>11</v>
      </c>
      <c r="O67" s="163" t="s">
        <v>12</v>
      </c>
      <c r="P67" s="163">
        <v>1</v>
      </c>
      <c r="Q67" s="163">
        <v>22</v>
      </c>
      <c r="R67" s="163">
        <v>2011</v>
      </c>
      <c r="S67" s="194">
        <v>19</v>
      </c>
      <c r="T67" s="194">
        <v>7</v>
      </c>
      <c r="U67" s="163">
        <v>2</v>
      </c>
      <c r="V67" s="163">
        <v>0</v>
      </c>
      <c r="W67" s="163">
        <v>0</v>
      </c>
      <c r="X67" s="163">
        <v>0</v>
      </c>
      <c r="Y67" s="163">
        <v>3</v>
      </c>
      <c r="Z67" s="238">
        <f t="shared" si="1"/>
        <v>2.5</v>
      </c>
    </row>
    <row r="68" spans="1:26" x14ac:dyDescent="0.25">
      <c r="A68" s="104" t="s">
        <v>436</v>
      </c>
      <c r="B68" s="163" t="s">
        <v>437</v>
      </c>
      <c r="C68" s="197" t="s">
        <v>330</v>
      </c>
      <c r="D68" s="163" t="s">
        <v>1734</v>
      </c>
      <c r="E68" s="163" t="s">
        <v>1736</v>
      </c>
      <c r="F68" s="163" t="s">
        <v>198</v>
      </c>
      <c r="G68" s="163" t="s">
        <v>199</v>
      </c>
      <c r="H68" s="163" t="s">
        <v>194</v>
      </c>
      <c r="I68" s="163">
        <v>2011</v>
      </c>
      <c r="J68" s="163">
        <v>23</v>
      </c>
      <c r="K68" s="163" t="s">
        <v>30</v>
      </c>
      <c r="L68" s="163" t="s">
        <v>31</v>
      </c>
      <c r="M68" s="163" t="s">
        <v>21</v>
      </c>
      <c r="N68" s="163" t="s">
        <v>11</v>
      </c>
      <c r="O68" s="163" t="s">
        <v>18</v>
      </c>
      <c r="P68" s="163">
        <v>1</v>
      </c>
      <c r="Q68" s="163">
        <v>23</v>
      </c>
      <c r="R68" s="163">
        <v>2011</v>
      </c>
      <c r="S68" s="194">
        <v>19</v>
      </c>
      <c r="T68" s="194">
        <v>7</v>
      </c>
      <c r="U68" s="163">
        <v>767</v>
      </c>
      <c r="V68" s="163">
        <v>0</v>
      </c>
      <c r="W68" s="163">
        <v>0</v>
      </c>
      <c r="X68" s="163">
        <v>0</v>
      </c>
      <c r="Y68" s="163">
        <v>768</v>
      </c>
      <c r="Z68" s="238">
        <f t="shared" si="1"/>
        <v>767.5</v>
      </c>
    </row>
    <row r="69" spans="1:26" x14ac:dyDescent="0.25">
      <c r="A69" s="104" t="s">
        <v>436</v>
      </c>
      <c r="B69" s="163" t="s">
        <v>437</v>
      </c>
      <c r="C69" s="197" t="s">
        <v>330</v>
      </c>
      <c r="D69" s="163" t="s">
        <v>1734</v>
      </c>
      <c r="E69" s="163" t="s">
        <v>1736</v>
      </c>
      <c r="F69" s="163" t="s">
        <v>198</v>
      </c>
      <c r="G69" s="163" t="s">
        <v>199</v>
      </c>
      <c r="H69" s="163" t="s">
        <v>194</v>
      </c>
      <c r="I69" s="163">
        <v>2011</v>
      </c>
      <c r="J69" s="163">
        <v>24</v>
      </c>
      <c r="K69" s="163" t="s">
        <v>179</v>
      </c>
      <c r="L69" s="163" t="s">
        <v>31</v>
      </c>
      <c r="M69" s="163" t="s">
        <v>21</v>
      </c>
      <c r="N69" s="163" t="s">
        <v>11</v>
      </c>
      <c r="O69" s="163" t="s">
        <v>12</v>
      </c>
      <c r="P69" s="163">
        <v>1</v>
      </c>
      <c r="Q69" s="163">
        <v>24</v>
      </c>
      <c r="R69" s="163">
        <v>2011</v>
      </c>
      <c r="S69" s="194">
        <v>19</v>
      </c>
      <c r="T69" s="194">
        <v>7</v>
      </c>
      <c r="U69" s="163">
        <v>543</v>
      </c>
      <c r="V69" s="163">
        <v>0</v>
      </c>
      <c r="W69" s="163">
        <v>0</v>
      </c>
      <c r="X69" s="163">
        <v>0</v>
      </c>
      <c r="Y69" s="163">
        <v>544</v>
      </c>
      <c r="Z69" s="238">
        <f t="shared" ref="Z69:Z100" si="2">SUM(U69:Y69)/2</f>
        <v>543.5</v>
      </c>
    </row>
    <row r="70" spans="1:26" x14ac:dyDescent="0.25">
      <c r="A70" s="104" t="s">
        <v>436</v>
      </c>
      <c r="B70" s="163" t="s">
        <v>437</v>
      </c>
      <c r="C70" s="197" t="s">
        <v>330</v>
      </c>
      <c r="D70" s="163" t="s">
        <v>1734</v>
      </c>
      <c r="E70" s="163" t="s">
        <v>1736</v>
      </c>
      <c r="F70" s="163" t="s">
        <v>198</v>
      </c>
      <c r="G70" s="163" t="s">
        <v>199</v>
      </c>
      <c r="H70" s="163" t="s">
        <v>194</v>
      </c>
      <c r="I70" s="163">
        <v>2011</v>
      </c>
      <c r="J70" s="163">
        <v>25</v>
      </c>
      <c r="K70" s="163" t="s">
        <v>32</v>
      </c>
      <c r="L70" s="163" t="s">
        <v>26</v>
      </c>
      <c r="M70" s="163" t="s">
        <v>21</v>
      </c>
      <c r="N70" s="163" t="s">
        <v>11</v>
      </c>
      <c r="O70" s="163" t="s">
        <v>18</v>
      </c>
      <c r="P70" s="163">
        <v>1</v>
      </c>
      <c r="Q70" s="163">
        <v>25</v>
      </c>
      <c r="R70" s="163">
        <v>2011</v>
      </c>
      <c r="S70" s="194">
        <v>19</v>
      </c>
      <c r="T70" s="194">
        <v>7</v>
      </c>
      <c r="U70" s="163">
        <v>65</v>
      </c>
      <c r="V70" s="163">
        <v>0</v>
      </c>
      <c r="W70" s="163">
        <v>0</v>
      </c>
      <c r="X70" s="163">
        <v>0</v>
      </c>
      <c r="Y70" s="163">
        <v>66</v>
      </c>
      <c r="Z70" s="238">
        <f t="shared" si="2"/>
        <v>65.5</v>
      </c>
    </row>
    <row r="71" spans="1:26" x14ac:dyDescent="0.25">
      <c r="A71" s="104" t="s">
        <v>436</v>
      </c>
      <c r="B71" s="163" t="s">
        <v>437</v>
      </c>
      <c r="C71" s="197" t="s">
        <v>330</v>
      </c>
      <c r="D71" s="163" t="s">
        <v>1734</v>
      </c>
      <c r="E71" s="163" t="s">
        <v>1736</v>
      </c>
      <c r="F71" s="163" t="s">
        <v>198</v>
      </c>
      <c r="G71" s="163" t="s">
        <v>199</v>
      </c>
      <c r="H71" s="163" t="s">
        <v>194</v>
      </c>
      <c r="I71" s="163">
        <v>2011</v>
      </c>
      <c r="J71" s="163">
        <v>26</v>
      </c>
      <c r="K71" s="163" t="s">
        <v>190</v>
      </c>
      <c r="L71" s="163" t="s">
        <v>1349</v>
      </c>
      <c r="M71" s="163" t="s">
        <v>21</v>
      </c>
      <c r="N71" s="163" t="s">
        <v>11</v>
      </c>
      <c r="O71" s="163" t="s">
        <v>12</v>
      </c>
      <c r="P71" s="163">
        <v>1</v>
      </c>
      <c r="Q71" s="163">
        <v>26</v>
      </c>
      <c r="R71" s="163">
        <v>2011</v>
      </c>
      <c r="S71" s="194">
        <v>19</v>
      </c>
      <c r="T71" s="194">
        <v>7</v>
      </c>
      <c r="U71" s="163">
        <v>83</v>
      </c>
      <c r="V71" s="163">
        <v>0</v>
      </c>
      <c r="W71" s="163">
        <v>0</v>
      </c>
      <c r="X71" s="163">
        <v>0</v>
      </c>
      <c r="Y71" s="163">
        <v>83</v>
      </c>
      <c r="Z71" s="238">
        <f t="shared" si="2"/>
        <v>83</v>
      </c>
    </row>
    <row r="72" spans="1:26" x14ac:dyDescent="0.25">
      <c r="A72" s="104" t="s">
        <v>436</v>
      </c>
      <c r="B72" s="163" t="s">
        <v>437</v>
      </c>
      <c r="C72" s="197" t="s">
        <v>330</v>
      </c>
      <c r="D72" s="163" t="s">
        <v>1734</v>
      </c>
      <c r="E72" s="163" t="s">
        <v>1736</v>
      </c>
      <c r="F72" s="163" t="s">
        <v>198</v>
      </c>
      <c r="G72" s="163" t="s">
        <v>199</v>
      </c>
      <c r="H72" s="163" t="s">
        <v>194</v>
      </c>
      <c r="I72" s="163">
        <v>2011</v>
      </c>
      <c r="J72" s="163">
        <v>27</v>
      </c>
      <c r="K72" s="163" t="s">
        <v>33</v>
      </c>
      <c r="L72" s="163" t="s">
        <v>34</v>
      </c>
      <c r="M72" s="163" t="s">
        <v>21</v>
      </c>
      <c r="N72" s="163" t="s">
        <v>11</v>
      </c>
      <c r="O72" s="163" t="s">
        <v>18</v>
      </c>
      <c r="P72" s="163">
        <v>1</v>
      </c>
      <c r="Q72" s="163">
        <v>27</v>
      </c>
      <c r="R72" s="163">
        <v>2011</v>
      </c>
      <c r="S72" s="194">
        <v>19</v>
      </c>
      <c r="T72" s="194">
        <v>7</v>
      </c>
      <c r="U72" s="163">
        <v>251</v>
      </c>
      <c r="V72" s="163">
        <v>0</v>
      </c>
      <c r="W72" s="163">
        <v>0</v>
      </c>
      <c r="X72" s="163">
        <v>0</v>
      </c>
      <c r="Y72" s="163">
        <v>252</v>
      </c>
      <c r="Z72" s="238">
        <f t="shared" si="2"/>
        <v>251.5</v>
      </c>
    </row>
    <row r="73" spans="1:26" x14ac:dyDescent="0.25">
      <c r="A73" s="104" t="s">
        <v>436</v>
      </c>
      <c r="B73" s="163" t="s">
        <v>437</v>
      </c>
      <c r="C73" s="197" t="s">
        <v>330</v>
      </c>
      <c r="D73" s="163" t="s">
        <v>1734</v>
      </c>
      <c r="E73" s="163" t="s">
        <v>1736</v>
      </c>
      <c r="F73" s="163" t="s">
        <v>198</v>
      </c>
      <c r="G73" s="163" t="s">
        <v>199</v>
      </c>
      <c r="H73" s="163" t="s">
        <v>194</v>
      </c>
      <c r="I73" s="163">
        <v>2011</v>
      </c>
      <c r="J73" s="163">
        <v>28</v>
      </c>
      <c r="K73" s="163" t="s">
        <v>91</v>
      </c>
      <c r="L73" s="163" t="s">
        <v>20</v>
      </c>
      <c r="M73" s="163" t="s">
        <v>21</v>
      </c>
      <c r="N73" s="163" t="s">
        <v>11</v>
      </c>
      <c r="O73" s="163" t="s">
        <v>12</v>
      </c>
      <c r="P73" s="163">
        <v>1</v>
      </c>
      <c r="Q73" s="163">
        <v>28</v>
      </c>
      <c r="R73" s="163">
        <v>2011</v>
      </c>
      <c r="S73" s="194">
        <v>19</v>
      </c>
      <c r="T73" s="194">
        <v>7</v>
      </c>
      <c r="U73" s="163">
        <v>19</v>
      </c>
      <c r="V73" s="163">
        <v>0</v>
      </c>
      <c r="W73" s="163">
        <v>0</v>
      </c>
      <c r="X73" s="163">
        <v>0</v>
      </c>
      <c r="Y73" s="163">
        <v>19</v>
      </c>
      <c r="Z73" s="238">
        <f t="shared" si="2"/>
        <v>19</v>
      </c>
    </row>
    <row r="74" spans="1:26" x14ac:dyDescent="0.25">
      <c r="A74" s="104" t="s">
        <v>436</v>
      </c>
      <c r="B74" s="163" t="s">
        <v>437</v>
      </c>
      <c r="C74" s="197" t="s">
        <v>330</v>
      </c>
      <c r="D74" s="163" t="s">
        <v>1734</v>
      </c>
      <c r="E74" s="163" t="s">
        <v>1736</v>
      </c>
      <c r="F74" s="163" t="s">
        <v>198</v>
      </c>
      <c r="G74" s="163" t="s">
        <v>199</v>
      </c>
      <c r="H74" s="163" t="s">
        <v>194</v>
      </c>
      <c r="I74" s="163">
        <v>2011</v>
      </c>
      <c r="J74" s="163">
        <v>29</v>
      </c>
      <c r="K74" s="163" t="s">
        <v>35</v>
      </c>
      <c r="L74" s="163" t="s">
        <v>36</v>
      </c>
      <c r="M74" s="163" t="s">
        <v>21</v>
      </c>
      <c r="N74" s="163" t="s">
        <v>11</v>
      </c>
      <c r="O74" s="163" t="s">
        <v>18</v>
      </c>
      <c r="P74" s="163">
        <v>1</v>
      </c>
      <c r="Q74" s="163">
        <v>29</v>
      </c>
      <c r="R74" s="163">
        <v>2011</v>
      </c>
      <c r="S74" s="194">
        <v>19</v>
      </c>
      <c r="T74" s="194">
        <v>7</v>
      </c>
      <c r="U74" s="163">
        <v>55</v>
      </c>
      <c r="V74" s="163">
        <v>0</v>
      </c>
      <c r="W74" s="163">
        <v>0</v>
      </c>
      <c r="X74" s="163">
        <v>0</v>
      </c>
      <c r="Y74" s="163">
        <v>54</v>
      </c>
      <c r="Z74" s="238">
        <f t="shared" si="2"/>
        <v>54.5</v>
      </c>
    </row>
    <row r="75" spans="1:26" x14ac:dyDescent="0.25">
      <c r="A75" s="104" t="s">
        <v>436</v>
      </c>
      <c r="B75" s="163" t="s">
        <v>437</v>
      </c>
      <c r="C75" s="197" t="s">
        <v>330</v>
      </c>
      <c r="D75" s="163" t="s">
        <v>1734</v>
      </c>
      <c r="E75" s="163" t="s">
        <v>1736</v>
      </c>
      <c r="F75" s="163" t="s">
        <v>198</v>
      </c>
      <c r="G75" s="163" t="s">
        <v>199</v>
      </c>
      <c r="H75" s="163" t="s">
        <v>194</v>
      </c>
      <c r="I75" s="163">
        <v>2011</v>
      </c>
      <c r="J75" s="163">
        <v>30</v>
      </c>
      <c r="K75" s="163" t="s">
        <v>279</v>
      </c>
      <c r="L75" s="163" t="s">
        <v>36</v>
      </c>
      <c r="M75" s="163" t="s">
        <v>21</v>
      </c>
      <c r="N75" s="163" t="s">
        <v>11</v>
      </c>
      <c r="O75" s="163" t="s">
        <v>12</v>
      </c>
      <c r="P75" s="163">
        <v>1</v>
      </c>
      <c r="Q75" s="163">
        <v>30</v>
      </c>
      <c r="R75" s="163">
        <v>2011</v>
      </c>
      <c r="S75" s="194">
        <v>19</v>
      </c>
      <c r="T75" s="194">
        <v>7</v>
      </c>
      <c r="U75" s="163">
        <v>162</v>
      </c>
      <c r="V75" s="163">
        <v>0</v>
      </c>
      <c r="W75" s="163">
        <v>0</v>
      </c>
      <c r="X75" s="163">
        <v>0</v>
      </c>
      <c r="Y75" s="163">
        <v>161</v>
      </c>
      <c r="Z75" s="238">
        <f t="shared" si="2"/>
        <v>161.5</v>
      </c>
    </row>
    <row r="76" spans="1:26" x14ac:dyDescent="0.25">
      <c r="A76" s="104" t="s">
        <v>436</v>
      </c>
      <c r="B76" s="163" t="s">
        <v>437</v>
      </c>
      <c r="C76" s="197" t="s">
        <v>330</v>
      </c>
      <c r="D76" s="163" t="s">
        <v>1734</v>
      </c>
      <c r="E76" s="163" t="s">
        <v>1736</v>
      </c>
      <c r="F76" s="163" t="s">
        <v>198</v>
      </c>
      <c r="G76" s="163" t="s">
        <v>199</v>
      </c>
      <c r="H76" s="163" t="s">
        <v>194</v>
      </c>
      <c r="I76" s="163">
        <v>2011</v>
      </c>
      <c r="J76" s="163">
        <v>31</v>
      </c>
      <c r="K76" s="163" t="s">
        <v>38</v>
      </c>
      <c r="L76" s="163" t="s">
        <v>26</v>
      </c>
      <c r="M76" s="163" t="s">
        <v>21</v>
      </c>
      <c r="N76" s="163" t="s">
        <v>11</v>
      </c>
      <c r="O76" s="163" t="s">
        <v>18</v>
      </c>
      <c r="P76" s="163">
        <v>1</v>
      </c>
      <c r="Q76" s="163">
        <v>31</v>
      </c>
      <c r="R76" s="163">
        <v>2011</v>
      </c>
      <c r="S76" s="194">
        <v>19</v>
      </c>
      <c r="T76" s="194">
        <v>7</v>
      </c>
      <c r="U76" s="163">
        <v>432</v>
      </c>
      <c r="V76" s="163">
        <v>0</v>
      </c>
      <c r="W76" s="163">
        <v>0</v>
      </c>
      <c r="X76" s="163">
        <v>0</v>
      </c>
      <c r="Y76" s="163">
        <v>432</v>
      </c>
      <c r="Z76" s="238">
        <f t="shared" si="2"/>
        <v>432</v>
      </c>
    </row>
    <row r="77" spans="1:26" x14ac:dyDescent="0.25">
      <c r="A77" s="104" t="s">
        <v>436</v>
      </c>
      <c r="B77" s="163" t="s">
        <v>437</v>
      </c>
      <c r="C77" s="197" t="s">
        <v>330</v>
      </c>
      <c r="D77" s="163" t="s">
        <v>1734</v>
      </c>
      <c r="E77" s="163" t="s">
        <v>1736</v>
      </c>
      <c r="F77" s="163" t="s">
        <v>198</v>
      </c>
      <c r="G77" s="163" t="s">
        <v>199</v>
      </c>
      <c r="H77" s="163" t="s">
        <v>194</v>
      </c>
      <c r="I77" s="163">
        <v>2011</v>
      </c>
      <c r="J77" s="163">
        <v>32</v>
      </c>
      <c r="K77" s="163" t="s">
        <v>39</v>
      </c>
      <c r="L77" s="163" t="s">
        <v>26</v>
      </c>
      <c r="M77" s="163" t="s">
        <v>21</v>
      </c>
      <c r="N77" s="163" t="s">
        <v>11</v>
      </c>
      <c r="O77" s="163" t="s">
        <v>12</v>
      </c>
      <c r="P77" s="163">
        <v>1</v>
      </c>
      <c r="Q77" s="163">
        <v>32</v>
      </c>
      <c r="R77" s="163">
        <v>2011</v>
      </c>
      <c r="S77" s="194">
        <v>19</v>
      </c>
      <c r="T77" s="194">
        <v>7</v>
      </c>
      <c r="U77" s="163">
        <v>271</v>
      </c>
      <c r="V77" s="163">
        <v>0</v>
      </c>
      <c r="W77" s="163">
        <v>0</v>
      </c>
      <c r="X77" s="163">
        <v>0</v>
      </c>
      <c r="Y77" s="163">
        <v>272</v>
      </c>
      <c r="Z77" s="238">
        <f t="shared" si="2"/>
        <v>271.5</v>
      </c>
    </row>
    <row r="78" spans="1:26" x14ac:dyDescent="0.25">
      <c r="A78" s="104" t="s">
        <v>436</v>
      </c>
      <c r="B78" s="163" t="s">
        <v>437</v>
      </c>
      <c r="C78" s="197" t="s">
        <v>330</v>
      </c>
      <c r="D78" s="163" t="s">
        <v>1734</v>
      </c>
      <c r="E78" s="163" t="s">
        <v>1736</v>
      </c>
      <c r="F78" s="163" t="s">
        <v>198</v>
      </c>
      <c r="G78" s="163" t="s">
        <v>199</v>
      </c>
      <c r="H78" s="163" t="s">
        <v>194</v>
      </c>
      <c r="I78" s="163">
        <v>2011</v>
      </c>
      <c r="J78" s="163">
        <v>33</v>
      </c>
      <c r="K78" s="163" t="s">
        <v>1395</v>
      </c>
      <c r="L78" s="163" t="s">
        <v>26</v>
      </c>
      <c r="M78" s="163" t="s">
        <v>21</v>
      </c>
      <c r="N78" s="163" t="s">
        <v>11</v>
      </c>
      <c r="O78" s="163" t="s">
        <v>18</v>
      </c>
      <c r="P78" s="163">
        <v>1</v>
      </c>
      <c r="Q78" s="163">
        <v>33</v>
      </c>
      <c r="R78" s="163">
        <v>2011</v>
      </c>
      <c r="S78" s="194">
        <v>19</v>
      </c>
      <c r="T78" s="194">
        <v>7</v>
      </c>
      <c r="U78" s="163">
        <v>367</v>
      </c>
      <c r="V78" s="163">
        <v>0</v>
      </c>
      <c r="W78" s="163">
        <v>0</v>
      </c>
      <c r="X78" s="163">
        <v>0</v>
      </c>
      <c r="Y78" s="163">
        <v>367</v>
      </c>
      <c r="Z78" s="238">
        <f t="shared" si="2"/>
        <v>367</v>
      </c>
    </row>
    <row r="79" spans="1:26" x14ac:dyDescent="0.25">
      <c r="A79" s="104" t="s">
        <v>436</v>
      </c>
      <c r="B79" s="163" t="s">
        <v>437</v>
      </c>
      <c r="C79" s="197" t="s">
        <v>330</v>
      </c>
      <c r="D79" s="163" t="s">
        <v>1734</v>
      </c>
      <c r="E79" s="163" t="s">
        <v>1736</v>
      </c>
      <c r="F79" s="163" t="s">
        <v>198</v>
      </c>
      <c r="G79" s="163" t="s">
        <v>199</v>
      </c>
      <c r="H79" s="163" t="s">
        <v>194</v>
      </c>
      <c r="I79" s="163">
        <v>2011</v>
      </c>
      <c r="J79" s="163">
        <v>34</v>
      </c>
      <c r="K79" s="163" t="s">
        <v>130</v>
      </c>
      <c r="L79" s="163" t="s">
        <v>128</v>
      </c>
      <c r="M79" s="163" t="s">
        <v>21</v>
      </c>
      <c r="N79" s="163" t="s">
        <v>74</v>
      </c>
      <c r="O79" s="163" t="s">
        <v>12</v>
      </c>
      <c r="P79" s="163">
        <v>1</v>
      </c>
      <c r="Q79" s="163">
        <v>34</v>
      </c>
      <c r="R79" s="163">
        <v>2011</v>
      </c>
      <c r="S79" s="194">
        <v>19</v>
      </c>
      <c r="T79" s="194">
        <v>7</v>
      </c>
      <c r="U79" s="163">
        <v>9</v>
      </c>
      <c r="V79" s="163">
        <v>0</v>
      </c>
      <c r="W79" s="163">
        <v>0</v>
      </c>
      <c r="X79" s="163">
        <v>0</v>
      </c>
      <c r="Y79" s="163">
        <v>10</v>
      </c>
      <c r="Z79" s="238">
        <f t="shared" si="2"/>
        <v>9.5</v>
      </c>
    </row>
    <row r="80" spans="1:26" x14ac:dyDescent="0.25">
      <c r="A80" s="104" t="s">
        <v>436</v>
      </c>
      <c r="B80" s="163" t="s">
        <v>437</v>
      </c>
      <c r="C80" s="197" t="s">
        <v>330</v>
      </c>
      <c r="D80" s="163" t="s">
        <v>1734</v>
      </c>
      <c r="E80" s="163" t="s">
        <v>1736</v>
      </c>
      <c r="F80" s="163" t="s">
        <v>198</v>
      </c>
      <c r="G80" s="163" t="s">
        <v>199</v>
      </c>
      <c r="H80" s="163" t="s">
        <v>194</v>
      </c>
      <c r="I80" s="163">
        <v>2011</v>
      </c>
      <c r="J80" s="163">
        <v>35</v>
      </c>
      <c r="K80" s="163" t="s">
        <v>280</v>
      </c>
      <c r="L80" s="163" t="s">
        <v>52</v>
      </c>
      <c r="M80" s="163" t="s">
        <v>21</v>
      </c>
      <c r="N80" s="163" t="s">
        <v>11</v>
      </c>
      <c r="O80" s="163" t="s">
        <v>18</v>
      </c>
      <c r="P80" s="163">
        <v>1</v>
      </c>
      <c r="Q80" s="163">
        <v>35</v>
      </c>
      <c r="R80" s="163">
        <v>2011</v>
      </c>
      <c r="S80" s="194">
        <v>19</v>
      </c>
      <c r="T80" s="194">
        <v>7</v>
      </c>
      <c r="U80" s="163">
        <v>49</v>
      </c>
      <c r="V80" s="163">
        <v>0</v>
      </c>
      <c r="W80" s="163">
        <v>0</v>
      </c>
      <c r="X80" s="163">
        <v>0</v>
      </c>
      <c r="Y80" s="163">
        <v>49</v>
      </c>
      <c r="Z80" s="238">
        <f t="shared" si="2"/>
        <v>49</v>
      </c>
    </row>
    <row r="81" spans="1:26" x14ac:dyDescent="0.25">
      <c r="A81" s="104" t="s">
        <v>436</v>
      </c>
      <c r="B81" s="163" t="s">
        <v>437</v>
      </c>
      <c r="C81" s="197" t="s">
        <v>330</v>
      </c>
      <c r="D81" s="163" t="s">
        <v>1734</v>
      </c>
      <c r="E81" s="163" t="s">
        <v>1736</v>
      </c>
      <c r="F81" s="163" t="s">
        <v>198</v>
      </c>
      <c r="G81" s="163" t="s">
        <v>199</v>
      </c>
      <c r="H81" s="163" t="s">
        <v>194</v>
      </c>
      <c r="I81" s="163">
        <v>2011</v>
      </c>
      <c r="J81" s="163">
        <v>36</v>
      </c>
      <c r="K81" s="163" t="s">
        <v>89</v>
      </c>
      <c r="L81" s="163" t="s">
        <v>26</v>
      </c>
      <c r="M81" s="163" t="s">
        <v>21</v>
      </c>
      <c r="N81" s="163" t="s">
        <v>11</v>
      </c>
      <c r="O81" s="163" t="s">
        <v>12</v>
      </c>
      <c r="P81" s="163">
        <v>1</v>
      </c>
      <c r="Q81" s="163">
        <v>36</v>
      </c>
      <c r="R81" s="163">
        <v>2011</v>
      </c>
      <c r="S81" s="194">
        <v>19</v>
      </c>
      <c r="T81" s="194">
        <v>7</v>
      </c>
      <c r="U81" s="163">
        <v>5</v>
      </c>
      <c r="V81" s="163">
        <v>0</v>
      </c>
      <c r="W81" s="163">
        <v>0</v>
      </c>
      <c r="X81" s="163">
        <v>0</v>
      </c>
      <c r="Y81" s="163">
        <v>6</v>
      </c>
      <c r="Z81" s="238">
        <f t="shared" si="2"/>
        <v>5.5</v>
      </c>
    </row>
    <row r="82" spans="1:26" x14ac:dyDescent="0.25">
      <c r="A82" s="104" t="s">
        <v>436</v>
      </c>
      <c r="B82" s="163" t="s">
        <v>437</v>
      </c>
      <c r="C82" s="197" t="s">
        <v>330</v>
      </c>
      <c r="D82" s="163" t="s">
        <v>1734</v>
      </c>
      <c r="E82" s="163" t="s">
        <v>1736</v>
      </c>
      <c r="F82" s="163" t="s">
        <v>198</v>
      </c>
      <c r="G82" s="163" t="s">
        <v>199</v>
      </c>
      <c r="H82" s="163" t="s">
        <v>194</v>
      </c>
      <c r="I82" s="163">
        <v>2011</v>
      </c>
      <c r="J82" s="163">
        <v>37</v>
      </c>
      <c r="K82" s="163" t="s">
        <v>312</v>
      </c>
      <c r="L82" s="163" t="s">
        <v>1353</v>
      </c>
      <c r="M82" s="163" t="s">
        <v>21</v>
      </c>
      <c r="N82" s="163" t="s">
        <v>64</v>
      </c>
      <c r="O82" s="163" t="s">
        <v>18</v>
      </c>
      <c r="P82" s="163">
        <v>1</v>
      </c>
      <c r="Q82" s="163">
        <v>37</v>
      </c>
      <c r="R82" s="163">
        <v>2011</v>
      </c>
      <c r="S82" s="194">
        <v>19</v>
      </c>
      <c r="T82" s="194">
        <v>7</v>
      </c>
      <c r="U82" s="163">
        <v>136</v>
      </c>
      <c r="V82" s="163">
        <v>0</v>
      </c>
      <c r="W82" s="163">
        <v>0</v>
      </c>
      <c r="X82" s="163">
        <v>0</v>
      </c>
      <c r="Y82" s="163">
        <v>136</v>
      </c>
      <c r="Z82" s="238">
        <f t="shared" si="2"/>
        <v>136</v>
      </c>
    </row>
    <row r="83" spans="1:26" x14ac:dyDescent="0.25">
      <c r="A83" s="104" t="s">
        <v>436</v>
      </c>
      <c r="B83" s="163" t="s">
        <v>437</v>
      </c>
      <c r="C83" s="197" t="s">
        <v>330</v>
      </c>
      <c r="D83" s="163" t="s">
        <v>1734</v>
      </c>
      <c r="E83" s="163" t="s">
        <v>1736</v>
      </c>
      <c r="F83" s="163" t="s">
        <v>198</v>
      </c>
      <c r="G83" s="163" t="s">
        <v>199</v>
      </c>
      <c r="H83" s="163" t="s">
        <v>194</v>
      </c>
      <c r="I83" s="163">
        <v>2011</v>
      </c>
      <c r="J83" s="163">
        <v>38</v>
      </c>
      <c r="K83" s="163" t="s">
        <v>47</v>
      </c>
      <c r="L83" s="163" t="s">
        <v>1353</v>
      </c>
      <c r="M83" s="163" t="s">
        <v>21</v>
      </c>
      <c r="N83" s="163" t="s">
        <v>11</v>
      </c>
      <c r="O83" s="163" t="s">
        <v>12</v>
      </c>
      <c r="P83" s="163">
        <v>1</v>
      </c>
      <c r="Q83" s="163">
        <v>38</v>
      </c>
      <c r="R83" s="163">
        <v>2011</v>
      </c>
      <c r="S83" s="194">
        <v>19</v>
      </c>
      <c r="T83" s="194">
        <v>7</v>
      </c>
      <c r="U83" s="163">
        <v>918</v>
      </c>
      <c r="V83" s="163">
        <v>0</v>
      </c>
      <c r="W83" s="163">
        <v>0</v>
      </c>
      <c r="X83" s="163">
        <v>0</v>
      </c>
      <c r="Y83" s="163">
        <v>918</v>
      </c>
      <c r="Z83" s="238">
        <f t="shared" si="2"/>
        <v>918</v>
      </c>
    </row>
    <row r="84" spans="1:26" x14ac:dyDescent="0.25">
      <c r="A84" s="104" t="s">
        <v>436</v>
      </c>
      <c r="B84" s="163" t="s">
        <v>437</v>
      </c>
      <c r="C84" s="197" t="s">
        <v>330</v>
      </c>
      <c r="D84" s="163" t="s">
        <v>1734</v>
      </c>
      <c r="E84" s="163" t="s">
        <v>1736</v>
      </c>
      <c r="F84" s="163" t="s">
        <v>198</v>
      </c>
      <c r="G84" s="163" t="s">
        <v>199</v>
      </c>
      <c r="H84" s="163" t="s">
        <v>194</v>
      </c>
      <c r="I84" s="163">
        <v>2011</v>
      </c>
      <c r="J84" s="163">
        <v>39</v>
      </c>
      <c r="K84" s="163" t="s">
        <v>296</v>
      </c>
      <c r="L84" s="163" t="s">
        <v>26</v>
      </c>
      <c r="M84" s="163" t="s">
        <v>21</v>
      </c>
      <c r="N84" s="163" t="s">
        <v>11</v>
      </c>
      <c r="O84" s="163" t="s">
        <v>18</v>
      </c>
      <c r="P84" s="163">
        <v>1</v>
      </c>
      <c r="Q84" s="163">
        <v>39</v>
      </c>
      <c r="R84" s="163">
        <v>2011</v>
      </c>
      <c r="S84" s="194">
        <v>19</v>
      </c>
      <c r="T84" s="194">
        <v>7</v>
      </c>
      <c r="U84" s="163">
        <v>2</v>
      </c>
      <c r="V84" s="163">
        <v>0</v>
      </c>
      <c r="W84" s="163">
        <v>0</v>
      </c>
      <c r="X84" s="163">
        <v>0</v>
      </c>
      <c r="Y84" s="163">
        <v>3</v>
      </c>
      <c r="Z84" s="238">
        <f t="shared" si="2"/>
        <v>2.5</v>
      </c>
    </row>
    <row r="85" spans="1:26" x14ac:dyDescent="0.25">
      <c r="A85" s="104" t="s">
        <v>436</v>
      </c>
      <c r="B85" s="163" t="s">
        <v>437</v>
      </c>
      <c r="C85" s="197" t="s">
        <v>330</v>
      </c>
      <c r="D85" s="163" t="s">
        <v>1734</v>
      </c>
      <c r="E85" s="163" t="s">
        <v>1736</v>
      </c>
      <c r="F85" s="163" t="s">
        <v>198</v>
      </c>
      <c r="G85" s="163" t="s">
        <v>199</v>
      </c>
      <c r="H85" s="163" t="s">
        <v>194</v>
      </c>
      <c r="I85" s="163">
        <v>2011</v>
      </c>
      <c r="J85" s="163">
        <v>40</v>
      </c>
      <c r="K85" s="163" t="s">
        <v>297</v>
      </c>
      <c r="L85" s="163" t="s">
        <v>26</v>
      </c>
      <c r="M85" s="163" t="s">
        <v>21</v>
      </c>
      <c r="N85" s="163" t="s">
        <v>11</v>
      </c>
      <c r="O85" s="163" t="s">
        <v>12</v>
      </c>
      <c r="P85" s="163">
        <v>1</v>
      </c>
      <c r="Q85" s="163">
        <v>40</v>
      </c>
      <c r="R85" s="163">
        <v>2011</v>
      </c>
      <c r="S85" s="194">
        <v>19</v>
      </c>
      <c r="T85" s="194">
        <v>7</v>
      </c>
      <c r="U85" s="163">
        <v>10</v>
      </c>
      <c r="V85" s="163">
        <v>0</v>
      </c>
      <c r="W85" s="163">
        <v>0</v>
      </c>
      <c r="X85" s="163">
        <v>0</v>
      </c>
      <c r="Y85" s="163">
        <v>11</v>
      </c>
      <c r="Z85" s="238">
        <f t="shared" si="2"/>
        <v>10.5</v>
      </c>
    </row>
    <row r="86" spans="1:26" x14ac:dyDescent="0.25">
      <c r="A86" s="104" t="s">
        <v>436</v>
      </c>
      <c r="B86" s="163" t="s">
        <v>437</v>
      </c>
      <c r="C86" s="197" t="s">
        <v>330</v>
      </c>
      <c r="D86" s="163" t="s">
        <v>1734</v>
      </c>
      <c r="E86" s="163" t="s">
        <v>1736</v>
      </c>
      <c r="F86" s="163" t="s">
        <v>198</v>
      </c>
      <c r="G86" s="163" t="s">
        <v>199</v>
      </c>
      <c r="H86" s="163" t="s">
        <v>194</v>
      </c>
      <c r="I86" s="163">
        <v>2011</v>
      </c>
      <c r="J86" s="163">
        <v>41</v>
      </c>
      <c r="K86" s="163" t="s">
        <v>49</v>
      </c>
      <c r="L86" s="163" t="s">
        <v>26</v>
      </c>
      <c r="M86" s="163" t="s">
        <v>21</v>
      </c>
      <c r="N86" s="163" t="s">
        <v>11</v>
      </c>
      <c r="O86" s="163" t="s">
        <v>18</v>
      </c>
      <c r="P86" s="163">
        <v>1</v>
      </c>
      <c r="Q86" s="163">
        <v>41</v>
      </c>
      <c r="R86" s="163">
        <v>2011</v>
      </c>
      <c r="S86" s="194">
        <v>19</v>
      </c>
      <c r="T86" s="194">
        <v>7</v>
      </c>
      <c r="U86" s="163">
        <v>488</v>
      </c>
      <c r="V86" s="163">
        <v>0</v>
      </c>
      <c r="W86" s="163">
        <v>0</v>
      </c>
      <c r="X86" s="163">
        <v>0</v>
      </c>
      <c r="Y86" s="163">
        <v>488</v>
      </c>
      <c r="Z86" s="238">
        <f t="shared" si="2"/>
        <v>488</v>
      </c>
    </row>
    <row r="87" spans="1:26" x14ac:dyDescent="0.25">
      <c r="A87" s="104" t="s">
        <v>436</v>
      </c>
      <c r="B87" s="163" t="s">
        <v>437</v>
      </c>
      <c r="C87" s="197" t="s">
        <v>330</v>
      </c>
      <c r="D87" s="163" t="s">
        <v>1734</v>
      </c>
      <c r="E87" s="163" t="s">
        <v>1736</v>
      </c>
      <c r="F87" s="163" t="s">
        <v>198</v>
      </c>
      <c r="G87" s="163" t="s">
        <v>199</v>
      </c>
      <c r="H87" s="163" t="s">
        <v>194</v>
      </c>
      <c r="I87" s="163">
        <v>2011</v>
      </c>
      <c r="J87" s="163">
        <v>42</v>
      </c>
      <c r="K87" s="163" t="s">
        <v>50</v>
      </c>
      <c r="L87" s="163" t="s">
        <v>26</v>
      </c>
      <c r="M87" s="163" t="s">
        <v>21</v>
      </c>
      <c r="N87" s="163" t="s">
        <v>11</v>
      </c>
      <c r="O87" s="163" t="s">
        <v>12</v>
      </c>
      <c r="P87" s="163">
        <v>1</v>
      </c>
      <c r="Q87" s="163">
        <v>42</v>
      </c>
      <c r="R87" s="163">
        <v>2011</v>
      </c>
      <c r="S87" s="194">
        <v>19</v>
      </c>
      <c r="T87" s="194">
        <v>7</v>
      </c>
      <c r="U87" s="163">
        <v>118</v>
      </c>
      <c r="V87" s="163">
        <v>0</v>
      </c>
      <c r="W87" s="163">
        <v>0</v>
      </c>
      <c r="X87" s="163">
        <v>0</v>
      </c>
      <c r="Y87" s="163">
        <v>119</v>
      </c>
      <c r="Z87" s="238">
        <f t="shared" si="2"/>
        <v>118.5</v>
      </c>
    </row>
    <row r="88" spans="1:26" x14ac:dyDescent="0.25">
      <c r="A88" s="104" t="s">
        <v>436</v>
      </c>
      <c r="B88" s="163" t="s">
        <v>437</v>
      </c>
      <c r="C88" s="197" t="s">
        <v>330</v>
      </c>
      <c r="D88" s="163" t="s">
        <v>1734</v>
      </c>
      <c r="E88" s="163" t="s">
        <v>1736</v>
      </c>
      <c r="F88" s="163" t="s">
        <v>198</v>
      </c>
      <c r="G88" s="163" t="s">
        <v>199</v>
      </c>
      <c r="H88" s="163" t="s">
        <v>194</v>
      </c>
      <c r="I88" s="163">
        <v>2011</v>
      </c>
      <c r="J88" s="163">
        <v>43</v>
      </c>
      <c r="K88" s="163" t="s">
        <v>75</v>
      </c>
      <c r="L88" s="163" t="s">
        <v>76</v>
      </c>
      <c r="M88" s="163" t="s">
        <v>21</v>
      </c>
      <c r="N88" s="163" t="s">
        <v>74</v>
      </c>
      <c r="O88" s="163" t="s">
        <v>18</v>
      </c>
      <c r="P88" s="163">
        <v>1</v>
      </c>
      <c r="Q88" s="163">
        <v>43</v>
      </c>
      <c r="R88" s="163">
        <v>2011</v>
      </c>
      <c r="S88" s="194">
        <v>19</v>
      </c>
      <c r="T88" s="194">
        <v>7</v>
      </c>
      <c r="U88" s="163">
        <v>60</v>
      </c>
      <c r="V88" s="163">
        <v>0</v>
      </c>
      <c r="W88" s="163">
        <v>0</v>
      </c>
      <c r="X88" s="163">
        <v>0</v>
      </c>
      <c r="Y88" s="163">
        <v>60</v>
      </c>
      <c r="Z88" s="238">
        <f t="shared" si="2"/>
        <v>60</v>
      </c>
    </row>
    <row r="89" spans="1:26" x14ac:dyDescent="0.25">
      <c r="A89" s="104" t="s">
        <v>436</v>
      </c>
      <c r="B89" s="163" t="s">
        <v>437</v>
      </c>
      <c r="C89" s="197" t="s">
        <v>330</v>
      </c>
      <c r="D89" s="163" t="s">
        <v>1734</v>
      </c>
      <c r="E89" s="163" t="s">
        <v>1736</v>
      </c>
      <c r="F89" s="163" t="s">
        <v>198</v>
      </c>
      <c r="G89" s="163" t="s">
        <v>199</v>
      </c>
      <c r="H89" s="163" t="s">
        <v>194</v>
      </c>
      <c r="I89" s="163">
        <v>2011</v>
      </c>
      <c r="J89" s="163">
        <v>44</v>
      </c>
      <c r="K89" s="163" t="s">
        <v>90</v>
      </c>
      <c r="L89" s="163" t="s">
        <v>1347</v>
      </c>
      <c r="M89" s="163" t="s">
        <v>21</v>
      </c>
      <c r="N89" s="163" t="s">
        <v>11</v>
      </c>
      <c r="O89" s="163" t="s">
        <v>12</v>
      </c>
      <c r="P89" s="163">
        <v>1</v>
      </c>
      <c r="Q89" s="163">
        <v>44</v>
      </c>
      <c r="R89" s="163">
        <v>2011</v>
      </c>
      <c r="S89" s="194">
        <v>19</v>
      </c>
      <c r="T89" s="194">
        <v>7</v>
      </c>
      <c r="U89" s="163">
        <v>12</v>
      </c>
      <c r="V89" s="163">
        <v>0</v>
      </c>
      <c r="W89" s="163">
        <v>0</v>
      </c>
      <c r="X89" s="163">
        <v>0</v>
      </c>
      <c r="Y89" s="163">
        <v>12</v>
      </c>
      <c r="Z89" s="238">
        <f t="shared" si="2"/>
        <v>12</v>
      </c>
    </row>
    <row r="90" spans="1:26" x14ac:dyDescent="0.25">
      <c r="A90" s="104" t="s">
        <v>436</v>
      </c>
      <c r="B90" s="163" t="s">
        <v>437</v>
      </c>
      <c r="C90" s="197" t="s">
        <v>330</v>
      </c>
      <c r="D90" s="163" t="s">
        <v>1734</v>
      </c>
      <c r="E90" s="163" t="s">
        <v>1736</v>
      </c>
      <c r="F90" s="163" t="s">
        <v>198</v>
      </c>
      <c r="G90" s="163" t="s">
        <v>199</v>
      </c>
      <c r="H90" s="163" t="s">
        <v>194</v>
      </c>
      <c r="I90" s="163">
        <v>2011</v>
      </c>
      <c r="J90" s="163">
        <v>45</v>
      </c>
      <c r="K90" s="163" t="s">
        <v>155</v>
      </c>
      <c r="L90" s="163" t="s">
        <v>140</v>
      </c>
      <c r="M90" s="163" t="s">
        <v>21</v>
      </c>
      <c r="N90" s="163" t="s">
        <v>74</v>
      </c>
      <c r="O90" s="163" t="s">
        <v>18</v>
      </c>
      <c r="P90" s="163">
        <v>1</v>
      </c>
      <c r="Q90" s="163">
        <v>45</v>
      </c>
      <c r="R90" s="163">
        <v>2011</v>
      </c>
      <c r="S90" s="194">
        <v>19</v>
      </c>
      <c r="T90" s="194">
        <v>7</v>
      </c>
      <c r="U90" s="163">
        <v>63</v>
      </c>
      <c r="V90" s="163">
        <v>0</v>
      </c>
      <c r="W90" s="163">
        <v>0</v>
      </c>
      <c r="X90" s="163">
        <v>0</v>
      </c>
      <c r="Y90" s="163">
        <v>62</v>
      </c>
      <c r="Z90" s="238">
        <f t="shared" si="2"/>
        <v>62.5</v>
      </c>
    </row>
    <row r="91" spans="1:26" x14ac:dyDescent="0.25">
      <c r="A91" s="104" t="s">
        <v>436</v>
      </c>
      <c r="B91" s="163" t="s">
        <v>437</v>
      </c>
      <c r="C91" s="197" t="s">
        <v>330</v>
      </c>
      <c r="D91" s="163" t="s">
        <v>1734</v>
      </c>
      <c r="E91" s="163" t="s">
        <v>1736</v>
      </c>
      <c r="F91" s="163" t="s">
        <v>198</v>
      </c>
      <c r="G91" s="163" t="s">
        <v>199</v>
      </c>
      <c r="H91" s="163" t="s">
        <v>194</v>
      </c>
      <c r="I91" s="163">
        <v>2011</v>
      </c>
      <c r="J91" s="163">
        <v>46</v>
      </c>
      <c r="K91" s="163" t="s">
        <v>133</v>
      </c>
      <c r="L91" s="163" t="s">
        <v>134</v>
      </c>
      <c r="M91" s="163" t="s">
        <v>21</v>
      </c>
      <c r="N91" s="163" t="s">
        <v>74</v>
      </c>
      <c r="O91" s="163" t="s">
        <v>12</v>
      </c>
      <c r="P91" s="163">
        <v>1</v>
      </c>
      <c r="Q91" s="163">
        <v>46</v>
      </c>
      <c r="R91" s="163">
        <v>2011</v>
      </c>
      <c r="S91" s="194">
        <v>19</v>
      </c>
      <c r="T91" s="194">
        <v>7</v>
      </c>
      <c r="U91" s="163">
        <v>170</v>
      </c>
      <c r="V91" s="163">
        <v>0</v>
      </c>
      <c r="W91" s="163">
        <v>0</v>
      </c>
      <c r="X91" s="163">
        <v>0</v>
      </c>
      <c r="Y91" s="163">
        <v>170</v>
      </c>
      <c r="Z91" s="238">
        <f t="shared" si="2"/>
        <v>170</v>
      </c>
    </row>
    <row r="92" spans="1:26" x14ac:dyDescent="0.25">
      <c r="A92" s="104" t="s">
        <v>436</v>
      </c>
      <c r="B92" s="163" t="s">
        <v>437</v>
      </c>
      <c r="C92" s="197" t="s">
        <v>330</v>
      </c>
      <c r="D92" s="163" t="s">
        <v>1734</v>
      </c>
      <c r="E92" s="163" t="s">
        <v>1736</v>
      </c>
      <c r="F92" s="163" t="s">
        <v>198</v>
      </c>
      <c r="G92" s="163" t="s">
        <v>199</v>
      </c>
      <c r="H92" s="163" t="s">
        <v>194</v>
      </c>
      <c r="I92" s="163">
        <v>2011</v>
      </c>
      <c r="J92" s="163">
        <v>47</v>
      </c>
      <c r="K92" s="163" t="s">
        <v>137</v>
      </c>
      <c r="L92" s="163" t="s">
        <v>138</v>
      </c>
      <c r="M92" s="163" t="s">
        <v>21</v>
      </c>
      <c r="N92" s="163" t="s">
        <v>74</v>
      </c>
      <c r="O92" s="163" t="s">
        <v>18</v>
      </c>
      <c r="P92" s="163">
        <v>1</v>
      </c>
      <c r="Q92" s="163">
        <v>47</v>
      </c>
      <c r="R92" s="163">
        <v>2011</v>
      </c>
      <c r="S92" s="194">
        <v>19</v>
      </c>
      <c r="T92" s="194">
        <v>7</v>
      </c>
      <c r="U92" s="163">
        <v>68</v>
      </c>
      <c r="V92" s="163">
        <v>0</v>
      </c>
      <c r="W92" s="163">
        <v>0</v>
      </c>
      <c r="X92" s="163">
        <v>0</v>
      </c>
      <c r="Y92" s="163">
        <v>68</v>
      </c>
      <c r="Z92" s="238">
        <f t="shared" si="2"/>
        <v>68</v>
      </c>
    </row>
    <row r="93" spans="1:26" x14ac:dyDescent="0.25">
      <c r="A93" s="104" t="s">
        <v>436</v>
      </c>
      <c r="B93" s="163" t="s">
        <v>437</v>
      </c>
      <c r="C93" s="197" t="s">
        <v>330</v>
      </c>
      <c r="D93" s="163" t="s">
        <v>1734</v>
      </c>
      <c r="E93" s="163" t="s">
        <v>1736</v>
      </c>
      <c r="F93" s="163" t="s">
        <v>198</v>
      </c>
      <c r="G93" s="163" t="s">
        <v>199</v>
      </c>
      <c r="H93" s="163" t="s">
        <v>194</v>
      </c>
      <c r="I93" s="163">
        <v>2011</v>
      </c>
      <c r="J93" s="163">
        <v>48</v>
      </c>
      <c r="K93" s="163" t="s">
        <v>141</v>
      </c>
      <c r="L93" s="163" t="s">
        <v>142</v>
      </c>
      <c r="M93" s="163" t="s">
        <v>21</v>
      </c>
      <c r="N93" s="163" t="s">
        <v>74</v>
      </c>
      <c r="O93" s="163" t="s">
        <v>12</v>
      </c>
      <c r="P93" s="163">
        <v>1</v>
      </c>
      <c r="Q93" s="163">
        <v>48</v>
      </c>
      <c r="R93" s="163">
        <v>2011</v>
      </c>
      <c r="S93" s="194">
        <v>19</v>
      </c>
      <c r="T93" s="194">
        <v>7</v>
      </c>
      <c r="U93" s="163">
        <v>311</v>
      </c>
      <c r="V93" s="163">
        <v>0</v>
      </c>
      <c r="W93" s="163">
        <v>0</v>
      </c>
      <c r="X93" s="163">
        <v>0</v>
      </c>
      <c r="Y93" s="163">
        <v>311</v>
      </c>
      <c r="Z93" s="238">
        <f t="shared" si="2"/>
        <v>311</v>
      </c>
    </row>
    <row r="94" spans="1:26" x14ac:dyDescent="0.25">
      <c r="A94" s="104" t="s">
        <v>436</v>
      </c>
      <c r="B94" s="163" t="s">
        <v>437</v>
      </c>
      <c r="C94" s="197" t="s">
        <v>330</v>
      </c>
      <c r="D94" s="163" t="s">
        <v>1734</v>
      </c>
      <c r="E94" s="163" t="s">
        <v>1736</v>
      </c>
      <c r="F94" s="163" t="s">
        <v>198</v>
      </c>
      <c r="G94" s="163" t="s">
        <v>199</v>
      </c>
      <c r="H94" s="163" t="s">
        <v>194</v>
      </c>
      <c r="I94" s="163">
        <v>2011</v>
      </c>
      <c r="J94" s="163">
        <v>49</v>
      </c>
      <c r="K94" s="163" t="s">
        <v>143</v>
      </c>
      <c r="L94" s="163" t="s">
        <v>124</v>
      </c>
      <c r="M94" s="163" t="s">
        <v>21</v>
      </c>
      <c r="N94" s="163" t="s">
        <v>74</v>
      </c>
      <c r="O94" s="163" t="s">
        <v>18</v>
      </c>
      <c r="P94" s="163">
        <v>1</v>
      </c>
      <c r="Q94" s="163">
        <v>49</v>
      </c>
      <c r="R94" s="163">
        <v>2011</v>
      </c>
      <c r="S94" s="194">
        <v>19</v>
      </c>
      <c r="T94" s="194">
        <v>7</v>
      </c>
      <c r="U94" s="163">
        <v>8</v>
      </c>
      <c r="V94" s="163">
        <v>0</v>
      </c>
      <c r="W94" s="163">
        <v>0</v>
      </c>
      <c r="X94" s="163">
        <v>0</v>
      </c>
      <c r="Y94" s="163">
        <v>8</v>
      </c>
      <c r="Z94" s="238">
        <f t="shared" si="2"/>
        <v>8</v>
      </c>
    </row>
    <row r="95" spans="1:26" x14ac:dyDescent="0.25">
      <c r="A95" s="104" t="s">
        <v>436</v>
      </c>
      <c r="B95" s="163" t="s">
        <v>437</v>
      </c>
      <c r="C95" s="197" t="s">
        <v>330</v>
      </c>
      <c r="D95" s="163" t="s">
        <v>1734</v>
      </c>
      <c r="E95" s="163" t="s">
        <v>1736</v>
      </c>
      <c r="F95" s="163" t="s">
        <v>198</v>
      </c>
      <c r="G95" s="163" t="s">
        <v>199</v>
      </c>
      <c r="H95" s="163" t="s">
        <v>194</v>
      </c>
      <c r="I95" s="163">
        <v>2011</v>
      </c>
      <c r="J95" s="163">
        <v>50</v>
      </c>
      <c r="K95" s="163" t="s">
        <v>53</v>
      </c>
      <c r="L95" s="163" t="s">
        <v>31</v>
      </c>
      <c r="M95" s="163" t="s">
        <v>21</v>
      </c>
      <c r="N95" s="163" t="s">
        <v>11</v>
      </c>
      <c r="O95" s="163" t="s">
        <v>12</v>
      </c>
      <c r="P95" s="163">
        <v>1</v>
      </c>
      <c r="Q95" s="163">
        <v>50</v>
      </c>
      <c r="R95" s="163">
        <v>2011</v>
      </c>
      <c r="S95" s="194">
        <v>19</v>
      </c>
      <c r="T95" s="194">
        <v>7</v>
      </c>
      <c r="U95" s="163">
        <v>632</v>
      </c>
      <c r="V95" s="163">
        <v>0</v>
      </c>
      <c r="W95" s="163">
        <v>0</v>
      </c>
      <c r="X95" s="163">
        <v>0</v>
      </c>
      <c r="Y95" s="163">
        <v>632</v>
      </c>
      <c r="Z95" s="238">
        <f t="shared" si="2"/>
        <v>632</v>
      </c>
    </row>
    <row r="96" spans="1:26" x14ac:dyDescent="0.25">
      <c r="A96" s="104" t="s">
        <v>436</v>
      </c>
      <c r="B96" s="163" t="s">
        <v>437</v>
      </c>
      <c r="C96" s="197" t="s">
        <v>330</v>
      </c>
      <c r="D96" s="163" t="s">
        <v>1734</v>
      </c>
      <c r="E96" s="163" t="s">
        <v>1736</v>
      </c>
      <c r="F96" s="163" t="s">
        <v>198</v>
      </c>
      <c r="G96" s="163" t="s">
        <v>199</v>
      </c>
      <c r="H96" s="163" t="s">
        <v>194</v>
      </c>
      <c r="I96" s="163">
        <v>2011</v>
      </c>
      <c r="J96" s="163">
        <v>51</v>
      </c>
      <c r="K96" s="163" t="s">
        <v>313</v>
      </c>
      <c r="L96" s="163" t="s">
        <v>26</v>
      </c>
      <c r="M96" s="163" t="s">
        <v>21</v>
      </c>
      <c r="N96" s="163" t="s">
        <v>11</v>
      </c>
      <c r="O96" s="163" t="s">
        <v>18</v>
      </c>
      <c r="P96" s="163">
        <v>1</v>
      </c>
      <c r="Q96" s="163">
        <v>51</v>
      </c>
      <c r="R96" s="163">
        <v>2011</v>
      </c>
      <c r="S96" s="194">
        <v>19</v>
      </c>
      <c r="T96" s="194">
        <v>7</v>
      </c>
      <c r="U96" s="163">
        <v>42</v>
      </c>
      <c r="V96" s="163">
        <v>0</v>
      </c>
      <c r="W96" s="163">
        <v>0</v>
      </c>
      <c r="X96" s="163">
        <v>0</v>
      </c>
      <c r="Y96" s="163">
        <v>42</v>
      </c>
      <c r="Z96" s="238">
        <f t="shared" si="2"/>
        <v>42</v>
      </c>
    </row>
    <row r="97" spans="1:27" x14ac:dyDescent="0.25">
      <c r="A97" s="104" t="s">
        <v>436</v>
      </c>
      <c r="B97" s="163" t="s">
        <v>437</v>
      </c>
      <c r="C97" s="197" t="s">
        <v>330</v>
      </c>
      <c r="D97" s="163" t="s">
        <v>1734</v>
      </c>
      <c r="E97" s="163" t="s">
        <v>1736</v>
      </c>
      <c r="F97" s="163" t="s">
        <v>198</v>
      </c>
      <c r="G97" s="163" t="s">
        <v>199</v>
      </c>
      <c r="H97" s="163" t="s">
        <v>194</v>
      </c>
      <c r="I97" s="163">
        <v>2011</v>
      </c>
      <c r="J97" s="163">
        <v>52</v>
      </c>
      <c r="K97" s="163" t="s">
        <v>144</v>
      </c>
      <c r="L97" s="163" t="s">
        <v>136</v>
      </c>
      <c r="M97" s="163" t="s">
        <v>21</v>
      </c>
      <c r="N97" s="163" t="s">
        <v>74</v>
      </c>
      <c r="O97" s="163" t="s">
        <v>12</v>
      </c>
      <c r="P97" s="163">
        <v>1</v>
      </c>
      <c r="Q97" s="163">
        <v>52</v>
      </c>
      <c r="R97" s="163">
        <v>2011</v>
      </c>
      <c r="S97" s="194">
        <v>19</v>
      </c>
      <c r="T97" s="194">
        <v>7</v>
      </c>
      <c r="U97" s="163">
        <v>34</v>
      </c>
      <c r="V97" s="163">
        <v>0</v>
      </c>
      <c r="W97" s="163">
        <v>0</v>
      </c>
      <c r="X97" s="163">
        <v>0</v>
      </c>
      <c r="Y97" s="163">
        <v>34</v>
      </c>
      <c r="Z97" s="238">
        <f t="shared" si="2"/>
        <v>34</v>
      </c>
    </row>
    <row r="98" spans="1:27" x14ac:dyDescent="0.25">
      <c r="A98" s="104" t="s">
        <v>436</v>
      </c>
      <c r="B98" s="163" t="s">
        <v>437</v>
      </c>
      <c r="C98" s="197" t="s">
        <v>330</v>
      </c>
      <c r="D98" s="163" t="s">
        <v>1734</v>
      </c>
      <c r="E98" s="163" t="s">
        <v>1736</v>
      </c>
      <c r="F98" s="163" t="s">
        <v>198</v>
      </c>
      <c r="G98" s="163" t="s">
        <v>199</v>
      </c>
      <c r="H98" s="163" t="s">
        <v>194</v>
      </c>
      <c r="I98" s="163">
        <v>2011</v>
      </c>
      <c r="J98" s="163">
        <v>53</v>
      </c>
      <c r="K98" s="163" t="s">
        <v>145</v>
      </c>
      <c r="L98" s="163" t="s">
        <v>146</v>
      </c>
      <c r="M98" s="163" t="s">
        <v>21</v>
      </c>
      <c r="N98" s="163" t="s">
        <v>74</v>
      </c>
      <c r="O98" s="163" t="s">
        <v>18</v>
      </c>
      <c r="P98" s="163">
        <v>1</v>
      </c>
      <c r="Q98" s="163">
        <v>53</v>
      </c>
      <c r="R98" s="163">
        <v>2011</v>
      </c>
      <c r="S98" s="194">
        <v>19</v>
      </c>
      <c r="T98" s="194">
        <v>7</v>
      </c>
      <c r="U98" s="163">
        <v>174</v>
      </c>
      <c r="V98" s="163">
        <v>0</v>
      </c>
      <c r="W98" s="163">
        <v>0</v>
      </c>
      <c r="X98" s="163">
        <v>0</v>
      </c>
      <c r="Y98" s="163">
        <v>174</v>
      </c>
      <c r="Z98" s="238">
        <f t="shared" si="2"/>
        <v>174</v>
      </c>
    </row>
    <row r="99" spans="1:27" x14ac:dyDescent="0.25">
      <c r="A99" s="104" t="s">
        <v>436</v>
      </c>
      <c r="B99" s="163" t="s">
        <v>437</v>
      </c>
      <c r="C99" s="197" t="s">
        <v>330</v>
      </c>
      <c r="D99" s="163" t="s">
        <v>1734</v>
      </c>
      <c r="E99" s="163" t="s">
        <v>1736</v>
      </c>
      <c r="F99" s="163" t="s">
        <v>198</v>
      </c>
      <c r="G99" s="163" t="s">
        <v>199</v>
      </c>
      <c r="H99" s="163" t="s">
        <v>194</v>
      </c>
      <c r="I99" s="163">
        <v>2011</v>
      </c>
      <c r="J99" s="163">
        <v>54</v>
      </c>
      <c r="K99" s="163" t="s">
        <v>79</v>
      </c>
      <c r="L99" s="163" t="s">
        <v>80</v>
      </c>
      <c r="M99" s="163" t="s">
        <v>21</v>
      </c>
      <c r="N99" s="163" t="s">
        <v>81</v>
      </c>
      <c r="O99" s="163" t="s">
        <v>12</v>
      </c>
      <c r="P99" s="163">
        <v>1</v>
      </c>
      <c r="Q99" s="163">
        <v>54</v>
      </c>
      <c r="R99" s="163">
        <v>2011</v>
      </c>
      <c r="S99" s="194">
        <v>19</v>
      </c>
      <c r="T99" s="194">
        <v>7</v>
      </c>
      <c r="U99" s="163">
        <v>8</v>
      </c>
      <c r="V99" s="163">
        <v>0</v>
      </c>
      <c r="W99" s="163">
        <v>0</v>
      </c>
      <c r="X99" s="163">
        <v>0</v>
      </c>
      <c r="Y99" s="163">
        <v>8</v>
      </c>
      <c r="Z99" s="238">
        <f t="shared" si="2"/>
        <v>8</v>
      </c>
    </row>
    <row r="100" spans="1:27" x14ac:dyDescent="0.25">
      <c r="A100" s="104" t="s">
        <v>436</v>
      </c>
      <c r="B100" s="163" t="s">
        <v>437</v>
      </c>
      <c r="C100" s="197" t="s">
        <v>330</v>
      </c>
      <c r="D100" s="163" t="s">
        <v>1734</v>
      </c>
      <c r="E100" s="163" t="s">
        <v>1736</v>
      </c>
      <c r="F100" s="163" t="s">
        <v>198</v>
      </c>
      <c r="G100" s="163" t="s">
        <v>199</v>
      </c>
      <c r="H100" s="163" t="s">
        <v>194</v>
      </c>
      <c r="I100" s="163">
        <v>2011</v>
      </c>
      <c r="J100" s="163">
        <v>55</v>
      </c>
      <c r="K100" s="163" t="s">
        <v>314</v>
      </c>
      <c r="L100" s="163" t="s">
        <v>36</v>
      </c>
      <c r="M100" s="163" t="s">
        <v>21</v>
      </c>
      <c r="N100" s="163" t="s">
        <v>11</v>
      </c>
      <c r="O100" s="163" t="s">
        <v>18</v>
      </c>
      <c r="P100" s="163">
        <v>1</v>
      </c>
      <c r="Q100" s="163">
        <v>55</v>
      </c>
      <c r="R100" s="163">
        <v>2011</v>
      </c>
      <c r="S100" s="194">
        <v>19</v>
      </c>
      <c r="T100" s="194">
        <v>7</v>
      </c>
      <c r="U100" s="163">
        <v>5</v>
      </c>
      <c r="V100" s="163">
        <v>0</v>
      </c>
      <c r="W100" s="163">
        <v>0</v>
      </c>
      <c r="X100" s="163">
        <v>0</v>
      </c>
      <c r="Y100" s="163">
        <v>6</v>
      </c>
      <c r="Z100" s="238">
        <f t="shared" si="2"/>
        <v>5.5</v>
      </c>
    </row>
    <row r="101" spans="1:27" x14ac:dyDescent="0.25">
      <c r="A101" s="104" t="s">
        <v>436</v>
      </c>
      <c r="B101" s="163" t="s">
        <v>437</v>
      </c>
      <c r="C101" s="197" t="s">
        <v>330</v>
      </c>
      <c r="D101" s="163" t="s">
        <v>1734</v>
      </c>
      <c r="E101" s="163" t="s">
        <v>1736</v>
      </c>
      <c r="F101" s="163" t="s">
        <v>198</v>
      </c>
      <c r="G101" s="163" t="s">
        <v>199</v>
      </c>
      <c r="H101" s="163" t="s">
        <v>194</v>
      </c>
      <c r="I101" s="163">
        <v>2011</v>
      </c>
      <c r="J101" s="163">
        <v>56</v>
      </c>
      <c r="K101" s="163" t="s">
        <v>87</v>
      </c>
      <c r="L101" s="163" t="s">
        <v>88</v>
      </c>
      <c r="M101" s="163" t="s">
        <v>21</v>
      </c>
      <c r="N101" s="163" t="s">
        <v>86</v>
      </c>
      <c r="O101" s="163" t="s">
        <v>12</v>
      </c>
      <c r="P101" s="163">
        <v>1</v>
      </c>
      <c r="Q101" s="163">
        <v>56</v>
      </c>
      <c r="R101" s="163">
        <v>2011</v>
      </c>
      <c r="S101" s="194">
        <v>19</v>
      </c>
      <c r="T101" s="194">
        <v>7</v>
      </c>
      <c r="U101" s="163">
        <v>4736</v>
      </c>
      <c r="V101" s="163">
        <v>0</v>
      </c>
      <c r="W101" s="163">
        <v>0</v>
      </c>
      <c r="X101" s="163">
        <v>0</v>
      </c>
      <c r="Y101" s="163">
        <v>4736</v>
      </c>
      <c r="Z101" s="238">
        <f t="shared" ref="Z101:Z112" si="3">SUM(U101:Y101)/2</f>
        <v>4736</v>
      </c>
      <c r="AA101" s="292">
        <f>SUM(Z46:Z101)</f>
        <v>15372</v>
      </c>
    </row>
    <row r="102" spans="1:27" x14ac:dyDescent="0.25">
      <c r="A102" s="104" t="s">
        <v>436</v>
      </c>
      <c r="B102" s="163" t="s">
        <v>437</v>
      </c>
      <c r="C102" s="197" t="s">
        <v>330</v>
      </c>
      <c r="D102" s="163" t="s">
        <v>1734</v>
      </c>
      <c r="E102" s="163" t="s">
        <v>1736</v>
      </c>
      <c r="F102" s="163" t="s">
        <v>192</v>
      </c>
      <c r="G102" s="163" t="s">
        <v>193</v>
      </c>
      <c r="H102" s="163" t="s">
        <v>194</v>
      </c>
      <c r="I102" s="163">
        <v>2011</v>
      </c>
      <c r="J102" s="163">
        <v>1</v>
      </c>
      <c r="K102" s="163" t="s">
        <v>304</v>
      </c>
      <c r="L102" s="163" t="s">
        <v>128</v>
      </c>
      <c r="M102" s="163" t="s">
        <v>21</v>
      </c>
      <c r="N102" s="163" t="s">
        <v>74</v>
      </c>
      <c r="O102" s="163" t="s">
        <v>12</v>
      </c>
      <c r="P102" s="163">
        <v>1</v>
      </c>
      <c r="Q102" s="163">
        <v>1</v>
      </c>
      <c r="R102" s="163">
        <v>2011</v>
      </c>
      <c r="S102" s="194">
        <v>19</v>
      </c>
      <c r="T102" s="194">
        <v>7</v>
      </c>
      <c r="U102" s="163">
        <v>587</v>
      </c>
      <c r="V102" s="163">
        <v>0</v>
      </c>
      <c r="W102" s="163">
        <v>0</v>
      </c>
      <c r="X102" s="163">
        <v>0</v>
      </c>
      <c r="Y102" s="163">
        <v>587</v>
      </c>
      <c r="Z102" s="238">
        <f t="shared" si="3"/>
        <v>587</v>
      </c>
    </row>
    <row r="103" spans="1:27" x14ac:dyDescent="0.25">
      <c r="A103" s="104" t="s">
        <v>436</v>
      </c>
      <c r="B103" s="163" t="s">
        <v>437</v>
      </c>
      <c r="C103" s="197" t="s">
        <v>330</v>
      </c>
      <c r="D103" s="163" t="s">
        <v>1734</v>
      </c>
      <c r="E103" s="163" t="s">
        <v>1736</v>
      </c>
      <c r="F103" s="163" t="s">
        <v>192</v>
      </c>
      <c r="G103" s="163" t="s">
        <v>193</v>
      </c>
      <c r="H103" s="163" t="s">
        <v>194</v>
      </c>
      <c r="I103" s="163">
        <v>2011</v>
      </c>
      <c r="J103" s="163">
        <v>2</v>
      </c>
      <c r="K103" s="163" t="s">
        <v>72</v>
      </c>
      <c r="L103" s="163" t="s">
        <v>73</v>
      </c>
      <c r="M103" s="163" t="s">
        <v>21</v>
      </c>
      <c r="N103" s="163" t="s">
        <v>74</v>
      </c>
      <c r="O103" s="163" t="s">
        <v>18</v>
      </c>
      <c r="P103" s="163">
        <v>1</v>
      </c>
      <c r="Q103" s="163">
        <v>2</v>
      </c>
      <c r="R103" s="163">
        <v>2011</v>
      </c>
      <c r="S103" s="194">
        <v>19</v>
      </c>
      <c r="T103" s="194">
        <v>7</v>
      </c>
      <c r="U103" s="163">
        <v>592</v>
      </c>
      <c r="V103" s="163">
        <v>0</v>
      </c>
      <c r="W103" s="163">
        <v>0</v>
      </c>
      <c r="X103" s="163">
        <v>0</v>
      </c>
      <c r="Y103" s="163">
        <v>593</v>
      </c>
      <c r="Z103" s="238">
        <f t="shared" si="3"/>
        <v>592.5</v>
      </c>
    </row>
    <row r="104" spans="1:27" x14ac:dyDescent="0.25">
      <c r="A104" s="104" t="s">
        <v>436</v>
      </c>
      <c r="B104" s="163" t="s">
        <v>437</v>
      </c>
      <c r="C104" s="197" t="s">
        <v>330</v>
      </c>
      <c r="D104" s="163" t="s">
        <v>1734</v>
      </c>
      <c r="E104" s="163" t="s">
        <v>1736</v>
      </c>
      <c r="F104" s="163" t="s">
        <v>192</v>
      </c>
      <c r="G104" s="163" t="s">
        <v>193</v>
      </c>
      <c r="H104" s="163" t="s">
        <v>194</v>
      </c>
      <c r="I104" s="163">
        <v>2011</v>
      </c>
      <c r="J104" s="163">
        <v>3</v>
      </c>
      <c r="K104" s="163" t="s">
        <v>299</v>
      </c>
      <c r="L104" s="163" t="s">
        <v>300</v>
      </c>
      <c r="M104" s="163" t="s">
        <v>21</v>
      </c>
      <c r="N104" s="163" t="s">
        <v>74</v>
      </c>
      <c r="O104" s="163" t="s">
        <v>12</v>
      </c>
      <c r="P104" s="163">
        <v>1</v>
      </c>
      <c r="Q104" s="163">
        <v>3</v>
      </c>
      <c r="R104" s="163">
        <v>2011</v>
      </c>
      <c r="S104" s="194">
        <v>19</v>
      </c>
      <c r="T104" s="194">
        <v>7</v>
      </c>
      <c r="U104" s="163">
        <v>2</v>
      </c>
      <c r="V104" s="163">
        <v>0</v>
      </c>
      <c r="W104" s="163">
        <v>0</v>
      </c>
      <c r="X104" s="163">
        <v>0</v>
      </c>
      <c r="Y104" s="163">
        <v>2</v>
      </c>
      <c r="Z104" s="238">
        <f t="shared" si="3"/>
        <v>2</v>
      </c>
    </row>
    <row r="105" spans="1:27" x14ac:dyDescent="0.25">
      <c r="A105" s="104" t="s">
        <v>436</v>
      </c>
      <c r="B105" s="163" t="s">
        <v>437</v>
      </c>
      <c r="C105" s="197" t="s">
        <v>330</v>
      </c>
      <c r="D105" s="163" t="s">
        <v>1734</v>
      </c>
      <c r="E105" s="163" t="s">
        <v>1736</v>
      </c>
      <c r="F105" s="163" t="s">
        <v>192</v>
      </c>
      <c r="G105" s="163" t="s">
        <v>193</v>
      </c>
      <c r="H105" s="163" t="s">
        <v>194</v>
      </c>
      <c r="I105" s="163">
        <v>2011</v>
      </c>
      <c r="J105" s="163">
        <v>4</v>
      </c>
      <c r="K105" s="163" t="s">
        <v>180</v>
      </c>
      <c r="L105" s="163" t="s">
        <v>1349</v>
      </c>
      <c r="M105" s="163" t="s">
        <v>10</v>
      </c>
      <c r="N105" s="163" t="s">
        <v>11</v>
      </c>
      <c r="O105" s="163" t="s">
        <v>18</v>
      </c>
      <c r="P105" s="163">
        <v>1</v>
      </c>
      <c r="Q105" s="163">
        <v>4</v>
      </c>
      <c r="R105" s="163">
        <v>2011</v>
      </c>
      <c r="S105" s="194">
        <v>19</v>
      </c>
      <c r="T105" s="194">
        <v>7</v>
      </c>
      <c r="U105" s="163">
        <v>3</v>
      </c>
      <c r="V105" s="163">
        <v>0</v>
      </c>
      <c r="W105" s="163">
        <v>0</v>
      </c>
      <c r="X105" s="163">
        <v>0</v>
      </c>
      <c r="Y105" s="163">
        <v>3</v>
      </c>
      <c r="Z105" s="238">
        <f t="shared" si="3"/>
        <v>3</v>
      </c>
    </row>
    <row r="106" spans="1:27" x14ac:dyDescent="0.25">
      <c r="A106" s="104" t="s">
        <v>436</v>
      </c>
      <c r="B106" s="163" t="s">
        <v>437</v>
      </c>
      <c r="C106" s="197" t="s">
        <v>330</v>
      </c>
      <c r="D106" s="163" t="s">
        <v>1734</v>
      </c>
      <c r="E106" s="163" t="s">
        <v>1736</v>
      </c>
      <c r="F106" s="163" t="s">
        <v>192</v>
      </c>
      <c r="G106" s="163" t="s">
        <v>193</v>
      </c>
      <c r="H106" s="163" t="s">
        <v>194</v>
      </c>
      <c r="I106" s="163">
        <v>2011</v>
      </c>
      <c r="J106" s="163">
        <v>5</v>
      </c>
      <c r="K106" s="163" t="s">
        <v>255</v>
      </c>
      <c r="L106" s="163" t="s">
        <v>256</v>
      </c>
      <c r="M106" s="163" t="s">
        <v>10</v>
      </c>
      <c r="N106" s="163" t="s">
        <v>74</v>
      </c>
      <c r="O106" s="163" t="s">
        <v>12</v>
      </c>
      <c r="P106" s="163">
        <v>1</v>
      </c>
      <c r="Q106" s="163">
        <v>5</v>
      </c>
      <c r="R106" s="163">
        <v>2011</v>
      </c>
      <c r="S106" s="194">
        <v>19</v>
      </c>
      <c r="T106" s="194">
        <v>7</v>
      </c>
      <c r="U106" s="163">
        <v>357</v>
      </c>
      <c r="V106" s="163">
        <v>0</v>
      </c>
      <c r="W106" s="163">
        <v>0</v>
      </c>
      <c r="X106" s="163">
        <v>0</v>
      </c>
      <c r="Y106" s="163">
        <v>357</v>
      </c>
      <c r="Z106" s="238">
        <f t="shared" si="3"/>
        <v>357</v>
      </c>
    </row>
    <row r="107" spans="1:27" x14ac:dyDescent="0.25">
      <c r="A107" s="104" t="s">
        <v>436</v>
      </c>
      <c r="B107" s="163" t="s">
        <v>437</v>
      </c>
      <c r="C107" s="197" t="s">
        <v>330</v>
      </c>
      <c r="D107" s="163" t="s">
        <v>1734</v>
      </c>
      <c r="E107" s="163" t="s">
        <v>1736</v>
      </c>
      <c r="F107" s="163" t="s">
        <v>192</v>
      </c>
      <c r="G107" s="163" t="s">
        <v>193</v>
      </c>
      <c r="H107" s="163" t="s">
        <v>194</v>
      </c>
      <c r="I107" s="163">
        <v>2011</v>
      </c>
      <c r="J107" s="163">
        <v>6</v>
      </c>
      <c r="K107" s="163" t="s">
        <v>162</v>
      </c>
      <c r="L107" s="163" t="s">
        <v>1342</v>
      </c>
      <c r="M107" s="163" t="s">
        <v>21</v>
      </c>
      <c r="N107" s="163" t="s">
        <v>64</v>
      </c>
      <c r="O107" s="163" t="s">
        <v>17</v>
      </c>
      <c r="P107" s="163">
        <v>1</v>
      </c>
      <c r="Q107" s="163">
        <v>6</v>
      </c>
      <c r="R107" s="163">
        <v>2011</v>
      </c>
      <c r="S107" s="194">
        <v>19</v>
      </c>
      <c r="T107" s="194">
        <v>7</v>
      </c>
      <c r="U107" s="163">
        <v>9</v>
      </c>
      <c r="V107" s="163">
        <v>0</v>
      </c>
      <c r="W107" s="163">
        <v>0</v>
      </c>
      <c r="X107" s="163">
        <v>0</v>
      </c>
      <c r="Y107" s="163">
        <v>9</v>
      </c>
      <c r="Z107" s="238">
        <f t="shared" si="3"/>
        <v>9</v>
      </c>
    </row>
    <row r="108" spans="1:27" x14ac:dyDescent="0.25">
      <c r="A108" s="104" t="s">
        <v>436</v>
      </c>
      <c r="B108" s="163" t="s">
        <v>437</v>
      </c>
      <c r="C108" s="197" t="s">
        <v>330</v>
      </c>
      <c r="D108" s="163" t="s">
        <v>1734</v>
      </c>
      <c r="E108" s="163" t="s">
        <v>1736</v>
      </c>
      <c r="F108" s="163" t="s">
        <v>192</v>
      </c>
      <c r="G108" s="163" t="s">
        <v>193</v>
      </c>
      <c r="H108" s="163" t="s">
        <v>194</v>
      </c>
      <c r="I108" s="163">
        <v>2011</v>
      </c>
      <c r="J108" s="163">
        <v>7</v>
      </c>
      <c r="K108" s="163" t="s">
        <v>131</v>
      </c>
      <c r="L108" s="163" t="s">
        <v>132</v>
      </c>
      <c r="M108" s="163" t="s">
        <v>21</v>
      </c>
      <c r="N108" s="163" t="s">
        <v>74</v>
      </c>
      <c r="O108" s="163" t="s">
        <v>18</v>
      </c>
      <c r="P108" s="163">
        <v>1</v>
      </c>
      <c r="Q108" s="163">
        <v>7</v>
      </c>
      <c r="R108" s="163">
        <v>2011</v>
      </c>
      <c r="S108" s="194">
        <v>19</v>
      </c>
      <c r="T108" s="194">
        <v>7</v>
      </c>
      <c r="U108" s="163">
        <v>2</v>
      </c>
      <c r="V108" s="163">
        <v>0</v>
      </c>
      <c r="W108" s="163">
        <v>0</v>
      </c>
      <c r="X108" s="163">
        <v>0</v>
      </c>
      <c r="Y108" s="163">
        <v>2</v>
      </c>
      <c r="Z108" s="238">
        <f t="shared" si="3"/>
        <v>2</v>
      </c>
    </row>
    <row r="109" spans="1:27" x14ac:dyDescent="0.25">
      <c r="A109" s="104" t="s">
        <v>436</v>
      </c>
      <c r="B109" s="163" t="s">
        <v>437</v>
      </c>
      <c r="C109" s="197" t="s">
        <v>330</v>
      </c>
      <c r="D109" s="163" t="s">
        <v>1734</v>
      </c>
      <c r="E109" s="163" t="s">
        <v>1736</v>
      </c>
      <c r="F109" s="163" t="s">
        <v>192</v>
      </c>
      <c r="G109" s="163" t="s">
        <v>193</v>
      </c>
      <c r="H109" s="163" t="s">
        <v>194</v>
      </c>
      <c r="I109" s="163">
        <v>2011</v>
      </c>
      <c r="J109" s="163">
        <v>8</v>
      </c>
      <c r="K109" s="163" t="s">
        <v>182</v>
      </c>
      <c r="L109" s="163" t="s">
        <v>183</v>
      </c>
      <c r="M109" s="163" t="s">
        <v>21</v>
      </c>
      <c r="N109" s="163" t="s">
        <v>74</v>
      </c>
      <c r="O109" s="163" t="s">
        <v>12</v>
      </c>
      <c r="P109" s="163">
        <v>1</v>
      </c>
      <c r="Q109" s="163">
        <v>8</v>
      </c>
      <c r="R109" s="163">
        <v>2011</v>
      </c>
      <c r="S109" s="194">
        <v>19</v>
      </c>
      <c r="T109" s="194">
        <v>7</v>
      </c>
      <c r="U109" s="163">
        <v>162</v>
      </c>
      <c r="V109" s="163">
        <v>0</v>
      </c>
      <c r="W109" s="163">
        <v>0</v>
      </c>
      <c r="X109" s="163">
        <v>0</v>
      </c>
      <c r="Y109" s="163">
        <v>162</v>
      </c>
      <c r="Z109" s="238">
        <f t="shared" si="3"/>
        <v>162</v>
      </c>
    </row>
    <row r="110" spans="1:27" x14ac:dyDescent="0.25">
      <c r="A110" s="104" t="s">
        <v>436</v>
      </c>
      <c r="B110" s="163" t="s">
        <v>437</v>
      </c>
      <c r="C110" s="197" t="s">
        <v>330</v>
      </c>
      <c r="D110" s="163" t="s">
        <v>1734</v>
      </c>
      <c r="E110" s="163" t="s">
        <v>1736</v>
      </c>
      <c r="F110" s="163" t="s">
        <v>192</v>
      </c>
      <c r="G110" s="163" t="s">
        <v>193</v>
      </c>
      <c r="H110" s="163" t="s">
        <v>194</v>
      </c>
      <c r="I110" s="163">
        <v>2011</v>
      </c>
      <c r="J110" s="163">
        <v>9</v>
      </c>
      <c r="K110" s="163" t="s">
        <v>147</v>
      </c>
      <c r="L110" s="163" t="s">
        <v>142</v>
      </c>
      <c r="M110" s="163" t="s">
        <v>21</v>
      </c>
      <c r="N110" s="163" t="s">
        <v>74</v>
      </c>
      <c r="O110" s="163" t="s">
        <v>18</v>
      </c>
      <c r="P110" s="163">
        <v>1</v>
      </c>
      <c r="Q110" s="163">
        <v>9</v>
      </c>
      <c r="R110" s="163">
        <v>2011</v>
      </c>
      <c r="S110" s="194">
        <v>19</v>
      </c>
      <c r="T110" s="194">
        <v>7</v>
      </c>
      <c r="U110" s="163">
        <v>75</v>
      </c>
      <c r="V110" s="163">
        <v>0</v>
      </c>
      <c r="W110" s="163">
        <v>0</v>
      </c>
      <c r="X110" s="163">
        <v>0</v>
      </c>
      <c r="Y110" s="163">
        <v>76</v>
      </c>
      <c r="Z110" s="238">
        <f t="shared" si="3"/>
        <v>75.5</v>
      </c>
    </row>
    <row r="111" spans="1:27" x14ac:dyDescent="0.25">
      <c r="A111" s="104" t="s">
        <v>436</v>
      </c>
      <c r="B111" s="163" t="s">
        <v>437</v>
      </c>
      <c r="C111" s="197" t="s">
        <v>330</v>
      </c>
      <c r="D111" s="163" t="s">
        <v>1734</v>
      </c>
      <c r="E111" s="163" t="s">
        <v>1736</v>
      </c>
      <c r="F111" s="163" t="s">
        <v>192</v>
      </c>
      <c r="G111" s="163" t="s">
        <v>193</v>
      </c>
      <c r="H111" s="163" t="s">
        <v>194</v>
      </c>
      <c r="I111" s="163">
        <v>2011</v>
      </c>
      <c r="J111" s="163">
        <v>10</v>
      </c>
      <c r="K111" s="163" t="s">
        <v>148</v>
      </c>
      <c r="L111" s="163" t="s">
        <v>149</v>
      </c>
      <c r="M111" s="163" t="s">
        <v>21</v>
      </c>
      <c r="N111" s="163" t="s">
        <v>74</v>
      </c>
      <c r="O111" s="163" t="s">
        <v>12</v>
      </c>
      <c r="P111" s="163">
        <v>1</v>
      </c>
      <c r="Q111" s="163">
        <v>10</v>
      </c>
      <c r="R111" s="163">
        <v>2011</v>
      </c>
      <c r="S111" s="194">
        <v>19</v>
      </c>
      <c r="T111" s="194">
        <v>7</v>
      </c>
      <c r="U111" s="163">
        <v>60</v>
      </c>
      <c r="V111" s="163">
        <v>0</v>
      </c>
      <c r="W111" s="163">
        <v>0</v>
      </c>
      <c r="X111" s="163">
        <v>0</v>
      </c>
      <c r="Y111" s="163">
        <v>61</v>
      </c>
      <c r="Z111" s="238">
        <f t="shared" si="3"/>
        <v>60.5</v>
      </c>
    </row>
    <row r="112" spans="1:27" ht="15.75" thickBot="1" x14ac:dyDescent="0.3">
      <c r="A112" s="105" t="s">
        <v>436</v>
      </c>
      <c r="B112" s="162" t="s">
        <v>437</v>
      </c>
      <c r="C112" s="239" t="s">
        <v>330</v>
      </c>
      <c r="D112" s="162" t="s">
        <v>1734</v>
      </c>
      <c r="E112" s="162" t="s">
        <v>1736</v>
      </c>
      <c r="F112" s="162" t="s">
        <v>192</v>
      </c>
      <c r="G112" s="162" t="s">
        <v>193</v>
      </c>
      <c r="H112" s="162" t="s">
        <v>194</v>
      </c>
      <c r="I112" s="162">
        <v>2011</v>
      </c>
      <c r="J112" s="162">
        <v>11</v>
      </c>
      <c r="K112" s="162" t="s">
        <v>267</v>
      </c>
      <c r="L112" s="162" t="s">
        <v>268</v>
      </c>
      <c r="M112" s="162" t="s">
        <v>21</v>
      </c>
      <c r="N112" s="162" t="s">
        <v>74</v>
      </c>
      <c r="O112" s="162" t="s">
        <v>18</v>
      </c>
      <c r="P112" s="162">
        <v>1</v>
      </c>
      <c r="Q112" s="162">
        <v>11</v>
      </c>
      <c r="R112" s="162">
        <v>2011</v>
      </c>
      <c r="S112" s="240">
        <v>19</v>
      </c>
      <c r="T112" s="240">
        <v>7</v>
      </c>
      <c r="U112" s="162">
        <v>1</v>
      </c>
      <c r="V112" s="162">
        <v>0</v>
      </c>
      <c r="W112" s="162">
        <v>0</v>
      </c>
      <c r="X112" s="162">
        <v>0</v>
      </c>
      <c r="Y112" s="162">
        <v>1</v>
      </c>
      <c r="Z112" s="241">
        <f t="shared" si="3"/>
        <v>1</v>
      </c>
      <c r="AA112" s="292">
        <f>SUM(Z102:Z112)</f>
        <v>1851.5</v>
      </c>
    </row>
    <row r="113" spans="1:26" ht="17.25" x14ac:dyDescent="0.25">
      <c r="A113" s="233" t="s">
        <v>1961</v>
      </c>
      <c r="Z113" s="190">
        <f>SUM(Z5:Z112)</f>
        <v>38140.5</v>
      </c>
    </row>
  </sheetData>
  <sortState ref="A5:Z112">
    <sortCondition ref="F5:F112"/>
  </sortState>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workbookViewId="0"/>
  </sheetViews>
  <sheetFormatPr defaultRowHeight="15" x14ac:dyDescent="0.25"/>
  <cols>
    <col min="1" max="3" width="9.140625" style="189"/>
    <col min="4" max="4" width="6.5703125" style="189" customWidth="1"/>
    <col min="5" max="5" width="6.5703125" style="290" customWidth="1"/>
    <col min="6" max="8" width="9.140625" style="189"/>
    <col min="9" max="9" width="16" style="8" customWidth="1"/>
    <col min="10" max="10" width="6.7109375" style="8" customWidth="1"/>
    <col min="11" max="11" width="13" style="109" customWidth="1"/>
    <col min="12" max="12" width="10.7109375" style="190" customWidth="1"/>
    <col min="13" max="13" width="14.7109375" style="109" customWidth="1"/>
    <col min="14" max="16" width="10.7109375" style="190" customWidth="1"/>
    <col min="17" max="17" width="14.7109375" style="109" customWidth="1"/>
    <col min="18" max="18" width="11.85546875" style="189" customWidth="1"/>
    <col min="19" max="21" width="9.140625" style="189"/>
    <col min="22" max="22" width="13.42578125" style="189" customWidth="1"/>
    <col min="23" max="16384" width="9.140625" style="189"/>
  </cols>
  <sheetData>
    <row r="1" spans="1:21" s="290" customFormat="1" ht="17.25" x14ac:dyDescent="0.25">
      <c r="A1" s="53" t="s">
        <v>2009</v>
      </c>
      <c r="I1" s="293"/>
      <c r="J1" s="293"/>
      <c r="K1" s="294"/>
      <c r="L1" s="292"/>
      <c r="M1" s="294"/>
      <c r="N1" s="292"/>
      <c r="O1" s="292"/>
      <c r="P1" s="292"/>
      <c r="Q1" s="294"/>
    </row>
    <row r="2" spans="1:21" s="290" customFormat="1" x14ac:dyDescent="0.25">
      <c r="A2" s="53" t="s">
        <v>1963</v>
      </c>
      <c r="I2" s="293"/>
      <c r="J2" s="293"/>
      <c r="K2" s="294"/>
      <c r="L2" s="292"/>
      <c r="M2" s="294"/>
      <c r="N2" s="292"/>
      <c r="O2" s="292"/>
      <c r="P2" s="292"/>
      <c r="Q2" s="294"/>
    </row>
    <row r="3" spans="1:21" ht="18" thickBot="1" x14ac:dyDescent="0.3">
      <c r="A3" s="53" t="s">
        <v>1965</v>
      </c>
    </row>
    <row r="4" spans="1:21" x14ac:dyDescent="0.25">
      <c r="A4" s="100" t="s">
        <v>322</v>
      </c>
      <c r="B4" s="99" t="s">
        <v>1296</v>
      </c>
      <c r="C4" s="99" t="s">
        <v>323</v>
      </c>
      <c r="D4" s="99" t="s">
        <v>1940</v>
      </c>
      <c r="E4" s="99" t="s">
        <v>1946</v>
      </c>
      <c r="F4" s="235" t="s">
        <v>167</v>
      </c>
      <c r="G4" s="235" t="s">
        <v>168</v>
      </c>
      <c r="H4" s="235" t="s">
        <v>169</v>
      </c>
      <c r="I4" s="236" t="s">
        <v>3</v>
      </c>
      <c r="J4" s="236" t="s">
        <v>4</v>
      </c>
      <c r="K4" s="235" t="s">
        <v>1</v>
      </c>
      <c r="L4" s="235" t="s">
        <v>6</v>
      </c>
      <c r="M4" s="235" t="s">
        <v>2</v>
      </c>
      <c r="N4" s="235" t="s">
        <v>1</v>
      </c>
      <c r="O4" s="236" t="s">
        <v>1950</v>
      </c>
      <c r="P4" s="236" t="s">
        <v>1951</v>
      </c>
      <c r="Q4" s="103" t="s">
        <v>1952</v>
      </c>
      <c r="R4" s="278" t="s">
        <v>1956</v>
      </c>
      <c r="S4" s="100" t="s">
        <v>263</v>
      </c>
      <c r="T4" s="102" t="s">
        <v>1957</v>
      </c>
    </row>
    <row r="5" spans="1:21" x14ac:dyDescent="0.25">
      <c r="A5" s="104" t="s">
        <v>330</v>
      </c>
      <c r="B5" s="163" t="s">
        <v>364</v>
      </c>
      <c r="C5" s="163" t="s">
        <v>365</v>
      </c>
      <c r="D5" s="163" t="s">
        <v>1943</v>
      </c>
      <c r="E5" s="163" t="s">
        <v>1944</v>
      </c>
      <c r="F5" s="163" t="s">
        <v>165</v>
      </c>
      <c r="G5" s="163" t="s">
        <v>166</v>
      </c>
      <c r="H5" s="163" t="s">
        <v>170</v>
      </c>
      <c r="I5" s="267" t="s">
        <v>219</v>
      </c>
      <c r="J5" s="267" t="s">
        <v>218</v>
      </c>
      <c r="K5" s="194">
        <v>2011</v>
      </c>
      <c r="L5" s="194" t="s">
        <v>173</v>
      </c>
      <c r="M5" s="194">
        <v>1</v>
      </c>
      <c r="N5" s="194">
        <v>2011</v>
      </c>
      <c r="O5" s="194">
        <v>0</v>
      </c>
      <c r="P5" s="194">
        <v>0</v>
      </c>
      <c r="Q5" s="194">
        <v>132</v>
      </c>
      <c r="R5" s="19">
        <v>132</v>
      </c>
      <c r="S5" s="104"/>
      <c r="T5" s="164">
        <f t="shared" ref="T5:T16" si="0">SUM(Q5:R5)/2</f>
        <v>132</v>
      </c>
      <c r="U5" s="189">
        <f>T5</f>
        <v>132</v>
      </c>
    </row>
    <row r="6" spans="1:21" x14ac:dyDescent="0.25">
      <c r="A6" s="104" t="s">
        <v>330</v>
      </c>
      <c r="B6" s="163" t="s">
        <v>364</v>
      </c>
      <c r="C6" s="163" t="s">
        <v>365</v>
      </c>
      <c r="D6" s="163" t="s">
        <v>1943</v>
      </c>
      <c r="E6" s="163" t="s">
        <v>1944</v>
      </c>
      <c r="F6" s="163" t="s">
        <v>165</v>
      </c>
      <c r="G6" s="163" t="s">
        <v>166</v>
      </c>
      <c r="H6" s="163" t="s">
        <v>170</v>
      </c>
      <c r="I6" s="267" t="s">
        <v>224</v>
      </c>
      <c r="J6" s="267" t="s">
        <v>1381</v>
      </c>
      <c r="K6" s="194">
        <v>2011</v>
      </c>
      <c r="L6" s="194" t="s">
        <v>61</v>
      </c>
      <c r="M6" s="194">
        <v>2</v>
      </c>
      <c r="N6" s="194">
        <v>2011</v>
      </c>
      <c r="O6" s="194">
        <v>0</v>
      </c>
      <c r="P6" s="194">
        <v>0</v>
      </c>
      <c r="Q6" s="194">
        <v>600</v>
      </c>
      <c r="R6" s="19">
        <v>600</v>
      </c>
      <c r="S6" s="104"/>
      <c r="T6" s="164">
        <f t="shared" si="0"/>
        <v>600</v>
      </c>
      <c r="U6" s="189">
        <f>T6</f>
        <v>600</v>
      </c>
    </row>
    <row r="7" spans="1:21" x14ac:dyDescent="0.25">
      <c r="A7" s="104" t="s">
        <v>330</v>
      </c>
      <c r="B7" s="163" t="s">
        <v>364</v>
      </c>
      <c r="C7" s="163" t="s">
        <v>365</v>
      </c>
      <c r="D7" s="163" t="s">
        <v>1943</v>
      </c>
      <c r="E7" s="163" t="s">
        <v>1944</v>
      </c>
      <c r="F7" s="163" t="s">
        <v>196</v>
      </c>
      <c r="G7" s="163" t="s">
        <v>197</v>
      </c>
      <c r="H7" s="163"/>
      <c r="I7" s="267" t="s">
        <v>227</v>
      </c>
      <c r="J7" s="267" t="s">
        <v>1382</v>
      </c>
      <c r="K7" s="194">
        <v>2011</v>
      </c>
      <c r="L7" s="194" t="s">
        <v>173</v>
      </c>
      <c r="M7" s="194">
        <v>3</v>
      </c>
      <c r="N7" s="194">
        <v>2011</v>
      </c>
      <c r="O7" s="194">
        <v>0</v>
      </c>
      <c r="P7" s="194">
        <v>0</v>
      </c>
      <c r="Q7" s="194">
        <v>216</v>
      </c>
      <c r="R7" s="19">
        <v>216</v>
      </c>
      <c r="S7" s="104"/>
      <c r="T7" s="164">
        <f t="shared" si="0"/>
        <v>216</v>
      </c>
    </row>
    <row r="8" spans="1:21" x14ac:dyDescent="0.25">
      <c r="A8" s="104" t="s">
        <v>330</v>
      </c>
      <c r="B8" s="163" t="s">
        <v>364</v>
      </c>
      <c r="C8" s="163" t="s">
        <v>365</v>
      </c>
      <c r="D8" s="163" t="s">
        <v>1943</v>
      </c>
      <c r="E8" s="163" t="s">
        <v>1944</v>
      </c>
      <c r="F8" s="163" t="s">
        <v>165</v>
      </c>
      <c r="G8" s="163" t="s">
        <v>166</v>
      </c>
      <c r="H8" s="163" t="s">
        <v>170</v>
      </c>
      <c r="I8" s="267" t="s">
        <v>228</v>
      </c>
      <c r="J8" s="267" t="s">
        <v>229</v>
      </c>
      <c r="K8" s="194">
        <v>2011</v>
      </c>
      <c r="L8" s="194" t="s">
        <v>201</v>
      </c>
      <c r="M8" s="194">
        <v>4</v>
      </c>
      <c r="N8" s="194">
        <v>2011</v>
      </c>
      <c r="O8" s="194">
        <v>0</v>
      </c>
      <c r="P8" s="194">
        <v>0</v>
      </c>
      <c r="Q8" s="194">
        <v>48</v>
      </c>
      <c r="R8" s="19">
        <v>48</v>
      </c>
      <c r="S8" s="104"/>
      <c r="T8" s="164">
        <f t="shared" si="0"/>
        <v>48</v>
      </c>
    </row>
    <row r="9" spans="1:21" x14ac:dyDescent="0.25">
      <c r="A9" s="104" t="s">
        <v>330</v>
      </c>
      <c r="B9" s="163" t="s">
        <v>364</v>
      </c>
      <c r="C9" s="163" t="s">
        <v>365</v>
      </c>
      <c r="D9" s="163" t="s">
        <v>1943</v>
      </c>
      <c r="E9" s="163" t="s">
        <v>1944</v>
      </c>
      <c r="F9" s="163" t="s">
        <v>196</v>
      </c>
      <c r="G9" s="163" t="s">
        <v>197</v>
      </c>
      <c r="H9" s="163"/>
      <c r="I9" s="267" t="s">
        <v>264</v>
      </c>
      <c r="J9" s="267" t="s">
        <v>1335</v>
      </c>
      <c r="K9" s="194">
        <v>2011</v>
      </c>
      <c r="L9" s="194" t="s">
        <v>201</v>
      </c>
      <c r="M9" s="194">
        <v>5</v>
      </c>
      <c r="N9" s="194">
        <v>2011</v>
      </c>
      <c r="O9" s="194">
        <v>0</v>
      </c>
      <c r="P9" s="194">
        <v>0</v>
      </c>
      <c r="Q9" s="194">
        <v>1776</v>
      </c>
      <c r="R9" s="19">
        <v>1776</v>
      </c>
      <c r="S9" s="104"/>
      <c r="T9" s="164">
        <f t="shared" si="0"/>
        <v>1776</v>
      </c>
    </row>
    <row r="10" spans="1:21" x14ac:dyDescent="0.25">
      <c r="A10" s="104" t="s">
        <v>330</v>
      </c>
      <c r="B10" s="163" t="s">
        <v>364</v>
      </c>
      <c r="C10" s="163" t="s">
        <v>365</v>
      </c>
      <c r="D10" s="163" t="s">
        <v>1943</v>
      </c>
      <c r="E10" s="163" t="s">
        <v>1944</v>
      </c>
      <c r="F10" s="163" t="s">
        <v>196</v>
      </c>
      <c r="G10" s="163" t="s">
        <v>197</v>
      </c>
      <c r="H10" s="163"/>
      <c r="I10" s="267" t="s">
        <v>1383</v>
      </c>
      <c r="J10" s="267" t="s">
        <v>1328</v>
      </c>
      <c r="K10" s="194">
        <v>2011</v>
      </c>
      <c r="L10" s="194" t="s">
        <v>61</v>
      </c>
      <c r="M10" s="194">
        <v>6</v>
      </c>
      <c r="N10" s="194">
        <v>2011</v>
      </c>
      <c r="O10" s="194">
        <v>0</v>
      </c>
      <c r="P10" s="194">
        <v>0</v>
      </c>
      <c r="Q10" s="194">
        <v>948</v>
      </c>
      <c r="R10" s="19">
        <v>948</v>
      </c>
      <c r="S10" s="104"/>
      <c r="T10" s="164">
        <f t="shared" si="0"/>
        <v>948</v>
      </c>
    </row>
    <row r="11" spans="1:21" x14ac:dyDescent="0.25">
      <c r="A11" s="104" t="s">
        <v>330</v>
      </c>
      <c r="B11" s="163" t="s">
        <v>364</v>
      </c>
      <c r="C11" s="163" t="s">
        <v>365</v>
      </c>
      <c r="D11" s="163" t="s">
        <v>1943</v>
      </c>
      <c r="E11" s="163" t="s">
        <v>1944</v>
      </c>
      <c r="F11" s="163" t="s">
        <v>165</v>
      </c>
      <c r="G11" s="163" t="s">
        <v>166</v>
      </c>
      <c r="H11" s="163" t="s">
        <v>170</v>
      </c>
      <c r="I11" s="267" t="s">
        <v>237</v>
      </c>
      <c r="J11" s="267" t="s">
        <v>284</v>
      </c>
      <c r="K11" s="194">
        <v>2011</v>
      </c>
      <c r="L11" s="194" t="s">
        <v>201</v>
      </c>
      <c r="M11" s="194">
        <v>7</v>
      </c>
      <c r="N11" s="194">
        <v>2011</v>
      </c>
      <c r="O11" s="194">
        <v>0</v>
      </c>
      <c r="P11" s="194">
        <v>0</v>
      </c>
      <c r="Q11" s="194">
        <v>216</v>
      </c>
      <c r="R11" s="19">
        <v>216</v>
      </c>
      <c r="S11" s="104"/>
      <c r="T11" s="164">
        <f t="shared" si="0"/>
        <v>216</v>
      </c>
      <c r="U11" s="189">
        <f>T11</f>
        <v>216</v>
      </c>
    </row>
    <row r="12" spans="1:21" x14ac:dyDescent="0.25">
      <c r="A12" s="104" t="s">
        <v>330</v>
      </c>
      <c r="B12" s="163" t="s">
        <v>364</v>
      </c>
      <c r="C12" s="163" t="s">
        <v>365</v>
      </c>
      <c r="D12" s="163" t="s">
        <v>1943</v>
      </c>
      <c r="E12" s="163" t="s">
        <v>1944</v>
      </c>
      <c r="F12" s="163" t="s">
        <v>165</v>
      </c>
      <c r="G12" s="163" t="s">
        <v>166</v>
      </c>
      <c r="H12" s="163" t="s">
        <v>170</v>
      </c>
      <c r="I12" s="267" t="s">
        <v>63</v>
      </c>
      <c r="J12" s="267" t="s">
        <v>1370</v>
      </c>
      <c r="K12" s="194">
        <v>2011</v>
      </c>
      <c r="L12" s="194" t="s">
        <v>64</v>
      </c>
      <c r="M12" s="194">
        <v>8</v>
      </c>
      <c r="N12" s="194">
        <v>2011</v>
      </c>
      <c r="O12" s="194">
        <v>0</v>
      </c>
      <c r="P12" s="194">
        <v>0</v>
      </c>
      <c r="Q12" s="194">
        <v>216</v>
      </c>
      <c r="R12" s="19">
        <v>216</v>
      </c>
      <c r="S12" s="104"/>
      <c r="T12" s="164">
        <f t="shared" si="0"/>
        <v>216</v>
      </c>
      <c r="U12" s="189">
        <f>T12</f>
        <v>216</v>
      </c>
    </row>
    <row r="13" spans="1:21" x14ac:dyDescent="0.25">
      <c r="A13" s="104" t="s">
        <v>330</v>
      </c>
      <c r="B13" s="163" t="s">
        <v>364</v>
      </c>
      <c r="C13" s="163" t="s">
        <v>365</v>
      </c>
      <c r="D13" s="163" t="s">
        <v>1943</v>
      </c>
      <c r="E13" s="163" t="s">
        <v>1944</v>
      </c>
      <c r="F13" s="163" t="s">
        <v>196</v>
      </c>
      <c r="G13" s="163" t="s">
        <v>197</v>
      </c>
      <c r="H13" s="163"/>
      <c r="I13" s="267" t="s">
        <v>287</v>
      </c>
      <c r="J13" s="267" t="s">
        <v>288</v>
      </c>
      <c r="K13" s="194">
        <v>2011</v>
      </c>
      <c r="L13" s="194" t="s">
        <v>71</v>
      </c>
      <c r="M13" s="194">
        <v>9</v>
      </c>
      <c r="N13" s="194">
        <v>2011</v>
      </c>
      <c r="O13" s="194">
        <v>0</v>
      </c>
      <c r="P13" s="194">
        <v>0</v>
      </c>
      <c r="Q13" s="194">
        <v>63</v>
      </c>
      <c r="R13" s="19">
        <v>63</v>
      </c>
      <c r="S13" s="104"/>
      <c r="T13" s="164">
        <f t="shared" si="0"/>
        <v>63</v>
      </c>
    </row>
    <row r="14" spans="1:21" x14ac:dyDescent="0.25">
      <c r="A14" s="104" t="s">
        <v>330</v>
      </c>
      <c r="B14" s="163" t="s">
        <v>364</v>
      </c>
      <c r="C14" s="163" t="s">
        <v>365</v>
      </c>
      <c r="D14" s="163" t="s">
        <v>1943</v>
      </c>
      <c r="E14" s="163" t="s">
        <v>1944</v>
      </c>
      <c r="F14" s="163" t="s">
        <v>196</v>
      </c>
      <c r="G14" s="163" t="s">
        <v>197</v>
      </c>
      <c r="H14" s="163"/>
      <c r="I14" s="267" t="s">
        <v>285</v>
      </c>
      <c r="J14" s="267" t="s">
        <v>284</v>
      </c>
      <c r="K14" s="194">
        <v>2011</v>
      </c>
      <c r="L14" s="194" t="s">
        <v>201</v>
      </c>
      <c r="M14" s="194">
        <v>10</v>
      </c>
      <c r="N14" s="194">
        <v>2011</v>
      </c>
      <c r="O14" s="194">
        <v>0</v>
      </c>
      <c r="P14" s="194">
        <v>0</v>
      </c>
      <c r="Q14" s="194">
        <v>300</v>
      </c>
      <c r="R14" s="19">
        <v>300</v>
      </c>
      <c r="S14" s="104"/>
      <c r="T14" s="164">
        <f t="shared" si="0"/>
        <v>300</v>
      </c>
    </row>
    <row r="15" spans="1:21" x14ac:dyDescent="0.25">
      <c r="A15" s="104" t="s">
        <v>330</v>
      </c>
      <c r="B15" s="163" t="s">
        <v>364</v>
      </c>
      <c r="C15" s="163" t="s">
        <v>365</v>
      </c>
      <c r="D15" s="163" t="s">
        <v>1943</v>
      </c>
      <c r="E15" s="163" t="s">
        <v>1944</v>
      </c>
      <c r="F15" s="163" t="s">
        <v>196</v>
      </c>
      <c r="G15" s="163" t="s">
        <v>197</v>
      </c>
      <c r="H15" s="163"/>
      <c r="I15" s="267" t="s">
        <v>265</v>
      </c>
      <c r="J15" s="267" t="s">
        <v>261</v>
      </c>
      <c r="K15" s="194">
        <v>2011</v>
      </c>
      <c r="L15" s="194" t="s">
        <v>74</v>
      </c>
      <c r="M15" s="194">
        <v>11</v>
      </c>
      <c r="N15" s="194">
        <v>2011</v>
      </c>
      <c r="O15" s="194">
        <v>0</v>
      </c>
      <c r="P15" s="194">
        <v>0</v>
      </c>
      <c r="Q15" s="194">
        <v>300</v>
      </c>
      <c r="R15" s="19">
        <v>300</v>
      </c>
      <c r="S15" s="104"/>
      <c r="T15" s="164">
        <f t="shared" si="0"/>
        <v>300</v>
      </c>
    </row>
    <row r="16" spans="1:21" x14ac:dyDescent="0.25">
      <c r="A16" s="104" t="s">
        <v>330</v>
      </c>
      <c r="B16" s="163" t="s">
        <v>364</v>
      </c>
      <c r="C16" s="163" t="s">
        <v>365</v>
      </c>
      <c r="D16" s="163" t="s">
        <v>1943</v>
      </c>
      <c r="E16" s="163" t="s">
        <v>1944</v>
      </c>
      <c r="F16" s="163" t="s">
        <v>196</v>
      </c>
      <c r="G16" s="163" t="s">
        <v>197</v>
      </c>
      <c r="H16" s="163"/>
      <c r="I16" s="267" t="s">
        <v>281</v>
      </c>
      <c r="J16" s="267" t="s">
        <v>282</v>
      </c>
      <c r="K16" s="194">
        <v>2011</v>
      </c>
      <c r="L16" s="194" t="s">
        <v>61</v>
      </c>
      <c r="M16" s="194">
        <v>12</v>
      </c>
      <c r="N16" s="194">
        <v>2011</v>
      </c>
      <c r="O16" s="194">
        <v>0</v>
      </c>
      <c r="P16" s="194">
        <v>0</v>
      </c>
      <c r="Q16" s="194">
        <v>48</v>
      </c>
      <c r="R16" s="19">
        <v>48</v>
      </c>
      <c r="S16" s="104"/>
      <c r="T16" s="164">
        <f t="shared" si="0"/>
        <v>48</v>
      </c>
    </row>
    <row r="17" spans="1:22" x14ac:dyDescent="0.25">
      <c r="A17" s="104" t="s">
        <v>322</v>
      </c>
      <c r="B17" s="163" t="s">
        <v>1296</v>
      </c>
      <c r="C17" s="163" t="s">
        <v>323</v>
      </c>
      <c r="D17" s="163" t="s">
        <v>1940</v>
      </c>
      <c r="E17" s="163" t="s">
        <v>1946</v>
      </c>
      <c r="F17" s="194" t="s">
        <v>167</v>
      </c>
      <c r="G17" s="194" t="s">
        <v>168</v>
      </c>
      <c r="H17" s="194" t="s">
        <v>169</v>
      </c>
      <c r="I17" s="267" t="s">
        <v>3</v>
      </c>
      <c r="J17" s="267" t="s">
        <v>4</v>
      </c>
      <c r="K17" s="194" t="s">
        <v>1</v>
      </c>
      <c r="L17" s="194" t="s">
        <v>6</v>
      </c>
      <c r="M17" s="194" t="s">
        <v>2</v>
      </c>
      <c r="N17" s="194" t="s">
        <v>1</v>
      </c>
      <c r="O17" s="194" t="s">
        <v>1950</v>
      </c>
      <c r="P17" s="194" t="s">
        <v>1951</v>
      </c>
      <c r="Q17" s="194" t="s">
        <v>1952</v>
      </c>
      <c r="R17" s="19" t="s">
        <v>1956</v>
      </c>
      <c r="S17" s="104"/>
      <c r="T17" s="164">
        <f>SUM(T5:T16)</f>
        <v>4863</v>
      </c>
      <c r="U17" s="189">
        <f>SUM(U5:U16)</f>
        <v>1164</v>
      </c>
      <c r="V17" s="189">
        <f>T17-U17</f>
        <v>3699</v>
      </c>
    </row>
    <row r="18" spans="1:22" x14ac:dyDescent="0.25">
      <c r="A18" s="104" t="s">
        <v>330</v>
      </c>
      <c r="B18" s="163" t="s">
        <v>364</v>
      </c>
      <c r="C18" s="163" t="s">
        <v>365</v>
      </c>
      <c r="D18" s="163" t="s">
        <v>1943</v>
      </c>
      <c r="E18" s="163" t="s">
        <v>1944</v>
      </c>
      <c r="F18" s="163" t="s">
        <v>196</v>
      </c>
      <c r="G18" s="163" t="s">
        <v>197</v>
      </c>
      <c r="H18" s="163"/>
      <c r="I18" s="267" t="s">
        <v>1378</v>
      </c>
      <c r="J18" s="267" t="s">
        <v>316</v>
      </c>
      <c r="K18" s="194">
        <v>2011</v>
      </c>
      <c r="L18" s="194" t="s">
        <v>86</v>
      </c>
      <c r="M18" s="194">
        <v>1</v>
      </c>
      <c r="N18" s="194">
        <v>2011</v>
      </c>
      <c r="O18" s="194">
        <v>19</v>
      </c>
      <c r="P18" s="194">
        <v>7</v>
      </c>
      <c r="Q18" s="194">
        <v>1564</v>
      </c>
      <c r="R18" s="19">
        <v>1564</v>
      </c>
      <c r="S18" s="104">
        <f>SUM(Q18:R18)/2</f>
        <v>1564</v>
      </c>
      <c r="T18" s="164"/>
    </row>
    <row r="19" spans="1:22" x14ac:dyDescent="0.25">
      <c r="A19" s="104" t="s">
        <v>330</v>
      </c>
      <c r="B19" s="163" t="s">
        <v>364</v>
      </c>
      <c r="C19" s="163" t="s">
        <v>365</v>
      </c>
      <c r="D19" s="163" t="s">
        <v>1943</v>
      </c>
      <c r="E19" s="163" t="s">
        <v>1944</v>
      </c>
      <c r="F19" s="163" t="s">
        <v>196</v>
      </c>
      <c r="G19" s="163" t="s">
        <v>197</v>
      </c>
      <c r="H19" s="163"/>
      <c r="I19" s="267" t="s">
        <v>186</v>
      </c>
      <c r="J19" s="267" t="s">
        <v>187</v>
      </c>
      <c r="K19" s="194">
        <v>2011</v>
      </c>
      <c r="L19" s="194" t="s">
        <v>86</v>
      </c>
      <c r="M19" s="194">
        <v>2</v>
      </c>
      <c r="N19" s="194">
        <v>2011</v>
      </c>
      <c r="O19" s="194">
        <v>19</v>
      </c>
      <c r="P19" s="194">
        <v>7</v>
      </c>
      <c r="Q19" s="194">
        <v>1251</v>
      </c>
      <c r="R19" s="19">
        <v>1252</v>
      </c>
      <c r="S19" s="104">
        <f t="shared" ref="S19:S26" si="1">SUM(Q19:R19)/2</f>
        <v>1251.5</v>
      </c>
      <c r="T19" s="164"/>
    </row>
    <row r="20" spans="1:22" x14ac:dyDescent="0.25">
      <c r="A20" s="104" t="s">
        <v>330</v>
      </c>
      <c r="B20" s="163" t="s">
        <v>364</v>
      </c>
      <c r="C20" s="163" t="s">
        <v>365</v>
      </c>
      <c r="D20" s="163" t="s">
        <v>1943</v>
      </c>
      <c r="E20" s="163" t="s">
        <v>1944</v>
      </c>
      <c r="F20" s="163" t="s">
        <v>196</v>
      </c>
      <c r="G20" s="163" t="s">
        <v>197</v>
      </c>
      <c r="H20" s="163"/>
      <c r="I20" s="267" t="s">
        <v>227</v>
      </c>
      <c r="J20" s="267" t="s">
        <v>1335</v>
      </c>
      <c r="K20" s="194">
        <v>2011</v>
      </c>
      <c r="L20" s="194" t="s">
        <v>173</v>
      </c>
      <c r="M20" s="194">
        <v>3</v>
      </c>
      <c r="N20" s="194">
        <v>2011</v>
      </c>
      <c r="O20" s="194">
        <v>19</v>
      </c>
      <c r="P20" s="194">
        <v>7</v>
      </c>
      <c r="Q20" s="194">
        <v>2033</v>
      </c>
      <c r="R20" s="19">
        <v>2034</v>
      </c>
      <c r="S20" s="104">
        <f t="shared" si="1"/>
        <v>2033.5</v>
      </c>
      <c r="T20" s="164"/>
    </row>
    <row r="21" spans="1:22" x14ac:dyDescent="0.25">
      <c r="A21" s="104" t="s">
        <v>330</v>
      </c>
      <c r="B21" s="163" t="s">
        <v>364</v>
      </c>
      <c r="C21" s="163" t="s">
        <v>365</v>
      </c>
      <c r="D21" s="163" t="s">
        <v>1943</v>
      </c>
      <c r="E21" s="163" t="s">
        <v>1944</v>
      </c>
      <c r="F21" s="163" t="s">
        <v>196</v>
      </c>
      <c r="G21" s="163" t="s">
        <v>197</v>
      </c>
      <c r="H21" s="163"/>
      <c r="I21" s="267" t="s">
        <v>264</v>
      </c>
      <c r="J21" s="267" t="s">
        <v>1335</v>
      </c>
      <c r="K21" s="194">
        <v>2011</v>
      </c>
      <c r="L21" s="194" t="s">
        <v>201</v>
      </c>
      <c r="M21" s="194">
        <v>4</v>
      </c>
      <c r="N21" s="194">
        <v>2011</v>
      </c>
      <c r="O21" s="194">
        <v>19</v>
      </c>
      <c r="P21" s="194">
        <v>7</v>
      </c>
      <c r="Q21" s="194">
        <v>2902</v>
      </c>
      <c r="R21" s="19">
        <v>2903</v>
      </c>
      <c r="S21" s="104">
        <f t="shared" si="1"/>
        <v>2902.5</v>
      </c>
      <c r="T21" s="164"/>
    </row>
    <row r="22" spans="1:22" x14ac:dyDescent="0.25">
      <c r="A22" s="104" t="s">
        <v>330</v>
      </c>
      <c r="B22" s="163" t="s">
        <v>364</v>
      </c>
      <c r="C22" s="163" t="s">
        <v>365</v>
      </c>
      <c r="D22" s="163" t="s">
        <v>1943</v>
      </c>
      <c r="E22" s="163" t="s">
        <v>1944</v>
      </c>
      <c r="F22" s="163" t="s">
        <v>196</v>
      </c>
      <c r="G22" s="163" t="s">
        <v>197</v>
      </c>
      <c r="H22" s="163"/>
      <c r="I22" s="267" t="s">
        <v>285</v>
      </c>
      <c r="J22" s="267" t="s">
        <v>284</v>
      </c>
      <c r="K22" s="194">
        <v>2011</v>
      </c>
      <c r="L22" s="194" t="s">
        <v>201</v>
      </c>
      <c r="M22" s="194">
        <v>5</v>
      </c>
      <c r="N22" s="194">
        <v>2011</v>
      </c>
      <c r="O22" s="194">
        <v>19</v>
      </c>
      <c r="P22" s="194">
        <v>7</v>
      </c>
      <c r="Q22" s="194">
        <v>4171</v>
      </c>
      <c r="R22" s="19">
        <v>4172</v>
      </c>
      <c r="S22" s="104">
        <f t="shared" si="1"/>
        <v>4171.5</v>
      </c>
      <c r="T22" s="164"/>
    </row>
    <row r="23" spans="1:22" x14ac:dyDescent="0.25">
      <c r="A23" s="104" t="s">
        <v>330</v>
      </c>
      <c r="B23" s="163" t="s">
        <v>364</v>
      </c>
      <c r="C23" s="163" t="s">
        <v>365</v>
      </c>
      <c r="D23" s="163" t="s">
        <v>1943</v>
      </c>
      <c r="E23" s="163" t="s">
        <v>1944</v>
      </c>
      <c r="F23" s="163" t="s">
        <v>196</v>
      </c>
      <c r="G23" s="163" t="s">
        <v>197</v>
      </c>
      <c r="H23" s="163"/>
      <c r="I23" s="267" t="s">
        <v>1379</v>
      </c>
      <c r="J23" s="267" t="s">
        <v>1328</v>
      </c>
      <c r="K23" s="194">
        <v>2011</v>
      </c>
      <c r="L23" s="194" t="s">
        <v>61</v>
      </c>
      <c r="M23" s="194">
        <v>6</v>
      </c>
      <c r="N23" s="194">
        <v>2011</v>
      </c>
      <c r="O23" s="194">
        <v>19</v>
      </c>
      <c r="P23" s="194">
        <v>7</v>
      </c>
      <c r="Q23" s="194">
        <v>11826</v>
      </c>
      <c r="R23" s="19">
        <v>11826</v>
      </c>
      <c r="S23" s="104">
        <f t="shared" si="1"/>
        <v>11826</v>
      </c>
      <c r="T23" s="164"/>
    </row>
    <row r="24" spans="1:22" x14ac:dyDescent="0.25">
      <c r="A24" s="104" t="s">
        <v>330</v>
      </c>
      <c r="B24" s="163" t="s">
        <v>364</v>
      </c>
      <c r="C24" s="163" t="s">
        <v>365</v>
      </c>
      <c r="D24" s="163" t="s">
        <v>1943</v>
      </c>
      <c r="E24" s="163" t="s">
        <v>1944</v>
      </c>
      <c r="F24" s="163" t="s">
        <v>196</v>
      </c>
      <c r="G24" s="163" t="s">
        <v>197</v>
      </c>
      <c r="H24" s="163"/>
      <c r="I24" s="267" t="s">
        <v>265</v>
      </c>
      <c r="J24" s="267" t="s">
        <v>266</v>
      </c>
      <c r="K24" s="194">
        <v>2011</v>
      </c>
      <c r="L24" s="194" t="s">
        <v>74</v>
      </c>
      <c r="M24" s="194">
        <v>7</v>
      </c>
      <c r="N24" s="194">
        <v>2011</v>
      </c>
      <c r="O24" s="194">
        <v>19</v>
      </c>
      <c r="P24" s="194">
        <v>7</v>
      </c>
      <c r="Q24" s="194">
        <v>658</v>
      </c>
      <c r="R24" s="19">
        <v>659</v>
      </c>
      <c r="S24" s="104">
        <f t="shared" si="1"/>
        <v>658.5</v>
      </c>
      <c r="T24" s="164"/>
    </row>
    <row r="25" spans="1:22" x14ac:dyDescent="0.25">
      <c r="A25" s="104" t="s">
        <v>330</v>
      </c>
      <c r="B25" s="163" t="s">
        <v>364</v>
      </c>
      <c r="C25" s="163" t="s">
        <v>365</v>
      </c>
      <c r="D25" s="163" t="s">
        <v>1943</v>
      </c>
      <c r="E25" s="163" t="s">
        <v>1944</v>
      </c>
      <c r="F25" s="163" t="s">
        <v>196</v>
      </c>
      <c r="G25" s="163" t="s">
        <v>197</v>
      </c>
      <c r="H25" s="163"/>
      <c r="I25" s="267" t="s">
        <v>1323</v>
      </c>
      <c r="J25" s="267" t="s">
        <v>142</v>
      </c>
      <c r="K25" s="194">
        <v>2011</v>
      </c>
      <c r="L25" s="194" t="s">
        <v>74</v>
      </c>
      <c r="M25" s="194">
        <v>8</v>
      </c>
      <c r="N25" s="194">
        <v>2011</v>
      </c>
      <c r="O25" s="194">
        <v>19</v>
      </c>
      <c r="P25" s="194">
        <v>7</v>
      </c>
      <c r="Q25" s="194">
        <v>157</v>
      </c>
      <c r="R25" s="19">
        <v>157</v>
      </c>
      <c r="S25" s="104">
        <f t="shared" si="1"/>
        <v>157</v>
      </c>
      <c r="T25" s="164"/>
    </row>
    <row r="26" spans="1:22" ht="15.75" thickBot="1" x14ac:dyDescent="0.3">
      <c r="A26" s="105" t="s">
        <v>330</v>
      </c>
      <c r="B26" s="162" t="s">
        <v>364</v>
      </c>
      <c r="C26" s="162" t="s">
        <v>365</v>
      </c>
      <c r="D26" s="162" t="s">
        <v>1943</v>
      </c>
      <c r="E26" s="162" t="s">
        <v>1944</v>
      </c>
      <c r="F26" s="162" t="s">
        <v>196</v>
      </c>
      <c r="G26" s="162" t="s">
        <v>197</v>
      </c>
      <c r="H26" s="162"/>
      <c r="I26" s="263" t="s">
        <v>1327</v>
      </c>
      <c r="J26" s="263" t="s">
        <v>1380</v>
      </c>
      <c r="K26" s="240">
        <v>2011</v>
      </c>
      <c r="L26" s="240" t="s">
        <v>86</v>
      </c>
      <c r="M26" s="240">
        <v>9</v>
      </c>
      <c r="N26" s="240">
        <v>2011</v>
      </c>
      <c r="O26" s="240">
        <v>19</v>
      </c>
      <c r="P26" s="240">
        <v>7</v>
      </c>
      <c r="Q26" s="240">
        <v>1877</v>
      </c>
      <c r="R26" s="280">
        <v>1878</v>
      </c>
      <c r="S26" s="105">
        <f t="shared" si="1"/>
        <v>1877.5</v>
      </c>
      <c r="T26" s="161"/>
    </row>
    <row r="27" spans="1:22" ht="18" thickBot="1" x14ac:dyDescent="0.3">
      <c r="A27" s="190" t="s">
        <v>1958</v>
      </c>
      <c r="D27" s="190"/>
      <c r="E27" s="292"/>
      <c r="P27" s="272" t="s">
        <v>1972</v>
      </c>
      <c r="Q27" s="284"/>
      <c r="R27" s="277"/>
      <c r="S27" s="287">
        <f>SUM(S18:S26)</f>
        <v>26442</v>
      </c>
      <c r="T27" s="286">
        <f>T17</f>
        <v>4863</v>
      </c>
      <c r="U27" s="189">
        <f>SUM(S27:T27)-U17</f>
        <v>30141</v>
      </c>
    </row>
    <row r="28" spans="1:22" ht="17.25" x14ac:dyDescent="0.25">
      <c r="A28" s="189" t="s">
        <v>1959</v>
      </c>
    </row>
    <row r="29" spans="1:22" ht="17.25" x14ac:dyDescent="0.25">
      <c r="A29" s="189" t="s">
        <v>1960</v>
      </c>
    </row>
  </sheetData>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workbookViewId="0">
      <selection activeCell="C11" sqref="C11"/>
    </sheetView>
  </sheetViews>
  <sheetFormatPr defaultRowHeight="15" x14ac:dyDescent="0.25"/>
  <cols>
    <col min="1" max="4" width="9.140625" style="189"/>
    <col min="5" max="5" width="18" style="189" customWidth="1"/>
    <col min="6" max="6" width="17.5703125" style="189" customWidth="1"/>
    <col min="7" max="7" width="16.5703125" style="189" customWidth="1"/>
    <col min="8" max="8" width="9.140625" style="110"/>
    <col min="9" max="9" width="14.5703125" style="110" customWidth="1"/>
    <col min="10" max="10" width="9.140625" style="110"/>
    <col min="11" max="11" width="11.28515625" style="110" customWidth="1"/>
    <col min="12" max="12" width="11.140625" style="110" customWidth="1"/>
    <col min="13" max="13" width="13.5703125" style="110" customWidth="1"/>
    <col min="14" max="14" width="11.85546875" style="110" customWidth="1"/>
    <col min="15" max="17" width="9.140625" style="110"/>
    <col min="18" max="18" width="10.5703125" style="110" bestFit="1" customWidth="1"/>
    <col min="19" max="16384" width="9.140625" style="110"/>
  </cols>
  <sheetData>
    <row r="1" spans="1:21" s="290" customFormat="1" ht="17.25" x14ac:dyDescent="0.25">
      <c r="A1" s="53" t="s">
        <v>1994</v>
      </c>
    </row>
    <row r="2" spans="1:21" s="290" customFormat="1" x14ac:dyDescent="0.25">
      <c r="A2" s="53" t="s">
        <v>1963</v>
      </c>
    </row>
    <row r="3" spans="1:21" s="189" customFormat="1" ht="18" thickBot="1" x14ac:dyDescent="0.3">
      <c r="A3" s="53" t="s">
        <v>1965</v>
      </c>
    </row>
    <row r="4" spans="1:21" s="189" customFormat="1" x14ac:dyDescent="0.25">
      <c r="A4" s="100" t="s">
        <v>1296</v>
      </c>
      <c r="B4" s="99" t="s">
        <v>323</v>
      </c>
      <c r="C4" s="99" t="s">
        <v>322</v>
      </c>
      <c r="D4" s="99" t="s">
        <v>1940</v>
      </c>
      <c r="E4" s="99" t="s">
        <v>1946</v>
      </c>
      <c r="F4" s="235" t="s">
        <v>167</v>
      </c>
      <c r="G4" s="235" t="s">
        <v>168</v>
      </c>
      <c r="H4" s="235" t="s">
        <v>169</v>
      </c>
      <c r="I4" s="235" t="s">
        <v>3</v>
      </c>
      <c r="J4" s="235" t="s">
        <v>4</v>
      </c>
      <c r="K4" s="235" t="s">
        <v>6</v>
      </c>
      <c r="L4" s="273" t="s">
        <v>2</v>
      </c>
      <c r="M4" s="235" t="s">
        <v>1</v>
      </c>
      <c r="N4" s="273" t="s">
        <v>1950</v>
      </c>
      <c r="O4" s="273" t="s">
        <v>1951</v>
      </c>
      <c r="P4" s="273" t="s">
        <v>1952</v>
      </c>
      <c r="Q4" s="258" t="s">
        <v>1956</v>
      </c>
      <c r="R4" s="262" t="s">
        <v>1962</v>
      </c>
      <c r="S4" s="265" t="s">
        <v>1970</v>
      </c>
    </row>
    <row r="5" spans="1:21" x14ac:dyDescent="0.25">
      <c r="A5" s="104" t="s">
        <v>369</v>
      </c>
      <c r="B5" s="163" t="s">
        <v>370</v>
      </c>
      <c r="C5" s="163" t="s">
        <v>330</v>
      </c>
      <c r="D5" s="163" t="s">
        <v>1967</v>
      </c>
      <c r="E5" s="163" t="s">
        <v>1968</v>
      </c>
      <c r="F5" s="246" t="s">
        <v>196</v>
      </c>
      <c r="G5" s="257" t="s">
        <v>197</v>
      </c>
      <c r="H5" s="257"/>
      <c r="I5" s="194" t="s">
        <v>84</v>
      </c>
      <c r="J5" s="194" t="s">
        <v>85</v>
      </c>
      <c r="K5" s="194" t="s">
        <v>86</v>
      </c>
      <c r="L5" s="256">
        <v>1</v>
      </c>
      <c r="M5" s="194">
        <v>2011</v>
      </c>
      <c r="N5" s="256">
        <v>19</v>
      </c>
      <c r="O5" s="256">
        <v>7</v>
      </c>
      <c r="P5" s="256">
        <v>250</v>
      </c>
      <c r="Q5" s="242">
        <v>250</v>
      </c>
      <c r="R5" s="269">
        <f>SUM(P5:Q5)/2</f>
        <v>250</v>
      </c>
      <c r="S5" s="274"/>
    </row>
    <row r="6" spans="1:21" x14ac:dyDescent="0.25">
      <c r="A6" s="104" t="s">
        <v>369</v>
      </c>
      <c r="B6" s="163" t="s">
        <v>370</v>
      </c>
      <c r="C6" s="163" t="s">
        <v>330</v>
      </c>
      <c r="D6" s="163" t="s">
        <v>1967</v>
      </c>
      <c r="E6" s="163" t="s">
        <v>1968</v>
      </c>
      <c r="F6" s="246" t="s">
        <v>196</v>
      </c>
      <c r="G6" s="257" t="s">
        <v>197</v>
      </c>
      <c r="H6" s="257"/>
      <c r="I6" s="194" t="s">
        <v>157</v>
      </c>
      <c r="J6" s="194" t="s">
        <v>85</v>
      </c>
      <c r="K6" s="194" t="s">
        <v>81</v>
      </c>
      <c r="L6" s="256">
        <v>2</v>
      </c>
      <c r="M6" s="194">
        <v>2011</v>
      </c>
      <c r="N6" s="256">
        <v>19</v>
      </c>
      <c r="O6" s="256">
        <v>7</v>
      </c>
      <c r="P6" s="256">
        <v>183</v>
      </c>
      <c r="Q6" s="242">
        <v>183</v>
      </c>
      <c r="R6" s="269">
        <f t="shared" ref="R6:R18" si="0">SUM(P6:Q6)/2</f>
        <v>183</v>
      </c>
      <c r="S6" s="261"/>
    </row>
    <row r="7" spans="1:21" x14ac:dyDescent="0.25">
      <c r="A7" s="104" t="s">
        <v>369</v>
      </c>
      <c r="B7" s="163" t="s">
        <v>370</v>
      </c>
      <c r="C7" s="163" t="s">
        <v>330</v>
      </c>
      <c r="D7" s="163" t="s">
        <v>1967</v>
      </c>
      <c r="E7" s="163" t="s">
        <v>1968</v>
      </c>
      <c r="F7" s="246" t="s">
        <v>196</v>
      </c>
      <c r="G7" s="257" t="s">
        <v>197</v>
      </c>
      <c r="H7" s="257"/>
      <c r="I7" s="194" t="s">
        <v>186</v>
      </c>
      <c r="J7" s="194" t="s">
        <v>187</v>
      </c>
      <c r="K7" s="194" t="s">
        <v>86</v>
      </c>
      <c r="L7" s="256">
        <v>3</v>
      </c>
      <c r="M7" s="194">
        <v>2011</v>
      </c>
      <c r="N7" s="256">
        <v>19</v>
      </c>
      <c r="O7" s="256">
        <v>7</v>
      </c>
      <c r="P7" s="256">
        <v>548</v>
      </c>
      <c r="Q7" s="242">
        <v>548</v>
      </c>
      <c r="R7" s="269">
        <f t="shared" si="0"/>
        <v>548</v>
      </c>
      <c r="S7" s="261"/>
    </row>
    <row r="8" spans="1:21" x14ac:dyDescent="0.25">
      <c r="A8" s="104" t="s">
        <v>369</v>
      </c>
      <c r="B8" s="163" t="s">
        <v>370</v>
      </c>
      <c r="C8" s="163" t="s">
        <v>330</v>
      </c>
      <c r="D8" s="163" t="s">
        <v>1967</v>
      </c>
      <c r="E8" s="163" t="s">
        <v>1968</v>
      </c>
      <c r="F8" s="246" t="s">
        <v>196</v>
      </c>
      <c r="G8" s="257" t="s">
        <v>197</v>
      </c>
      <c r="H8" s="257"/>
      <c r="I8" s="194" t="s">
        <v>1324</v>
      </c>
      <c r="J8" s="194" t="s">
        <v>1325</v>
      </c>
      <c r="K8" s="194" t="s">
        <v>61</v>
      </c>
      <c r="L8" s="256">
        <v>4</v>
      </c>
      <c r="M8" s="194">
        <v>2011</v>
      </c>
      <c r="N8" s="256">
        <v>19</v>
      </c>
      <c r="O8" s="256">
        <v>7</v>
      </c>
      <c r="P8" s="256">
        <v>95</v>
      </c>
      <c r="Q8" s="242">
        <v>95</v>
      </c>
      <c r="R8" s="269">
        <f t="shared" si="0"/>
        <v>95</v>
      </c>
      <c r="S8" s="274"/>
    </row>
    <row r="9" spans="1:21" x14ac:dyDescent="0.25">
      <c r="A9" s="104" t="s">
        <v>369</v>
      </c>
      <c r="B9" s="163" t="s">
        <v>370</v>
      </c>
      <c r="C9" s="163" t="s">
        <v>330</v>
      </c>
      <c r="D9" s="163" t="s">
        <v>1967</v>
      </c>
      <c r="E9" s="163" t="s">
        <v>1968</v>
      </c>
      <c r="F9" s="246" t="s">
        <v>196</v>
      </c>
      <c r="G9" s="257" t="s">
        <v>197</v>
      </c>
      <c r="H9" s="257"/>
      <c r="I9" s="194" t="s">
        <v>287</v>
      </c>
      <c r="J9" s="194" t="s">
        <v>288</v>
      </c>
      <c r="K9" s="194" t="s">
        <v>71</v>
      </c>
      <c r="L9" s="256">
        <v>5</v>
      </c>
      <c r="M9" s="194">
        <v>2011</v>
      </c>
      <c r="N9" s="256">
        <v>19</v>
      </c>
      <c r="O9" s="256">
        <v>7</v>
      </c>
      <c r="P9" s="256">
        <v>9</v>
      </c>
      <c r="Q9" s="242">
        <v>9</v>
      </c>
      <c r="R9" s="269">
        <f t="shared" si="0"/>
        <v>9</v>
      </c>
      <c r="S9" s="261"/>
    </row>
    <row r="10" spans="1:21" x14ac:dyDescent="0.25">
      <c r="A10" s="104" t="s">
        <v>369</v>
      </c>
      <c r="B10" s="163" t="s">
        <v>370</v>
      </c>
      <c r="C10" s="163" t="s">
        <v>330</v>
      </c>
      <c r="D10" s="163" t="s">
        <v>1967</v>
      </c>
      <c r="E10" s="163" t="s">
        <v>1968</v>
      </c>
      <c r="F10" s="246" t="s">
        <v>196</v>
      </c>
      <c r="G10" s="257" t="s">
        <v>197</v>
      </c>
      <c r="H10" s="257"/>
      <c r="I10" s="244" t="s">
        <v>1321</v>
      </c>
      <c r="J10" s="244" t="s">
        <v>52</v>
      </c>
      <c r="K10" s="244" t="s">
        <v>11</v>
      </c>
      <c r="L10" s="254">
        <v>6</v>
      </c>
      <c r="M10" s="244">
        <v>2011</v>
      </c>
      <c r="N10" s="254">
        <v>19</v>
      </c>
      <c r="O10" s="254">
        <v>7</v>
      </c>
      <c r="P10" s="254">
        <v>86</v>
      </c>
      <c r="Q10" s="279">
        <v>86</v>
      </c>
      <c r="R10" s="269">
        <f t="shared" si="0"/>
        <v>86</v>
      </c>
      <c r="S10" s="264"/>
    </row>
    <row r="11" spans="1:21" x14ac:dyDescent="0.25">
      <c r="A11" s="104" t="s">
        <v>369</v>
      </c>
      <c r="B11" s="163" t="s">
        <v>370</v>
      </c>
      <c r="C11" s="163" t="s">
        <v>330</v>
      </c>
      <c r="D11" s="163" t="s">
        <v>1967</v>
      </c>
      <c r="E11" s="163" t="s">
        <v>1968</v>
      </c>
      <c r="F11" s="246">
        <v>2275050011</v>
      </c>
      <c r="G11" s="246" t="s">
        <v>199</v>
      </c>
      <c r="H11" s="246" t="s">
        <v>195</v>
      </c>
      <c r="I11" s="194" t="s">
        <v>97</v>
      </c>
      <c r="J11" s="194" t="s">
        <v>98</v>
      </c>
      <c r="K11" s="194" t="s">
        <v>93</v>
      </c>
      <c r="L11" s="256">
        <v>7</v>
      </c>
      <c r="M11" s="194">
        <v>2011</v>
      </c>
      <c r="N11" s="256">
        <v>19</v>
      </c>
      <c r="O11" s="256">
        <v>7</v>
      </c>
      <c r="P11" s="256">
        <v>183</v>
      </c>
      <c r="Q11" s="242">
        <v>183</v>
      </c>
      <c r="R11" s="269">
        <f t="shared" si="0"/>
        <v>183</v>
      </c>
      <c r="S11" s="261"/>
      <c r="T11" s="291">
        <f>SUM(R11:R12)</f>
        <v>731</v>
      </c>
      <c r="U11" s="110" t="s">
        <v>2006</v>
      </c>
    </row>
    <row r="12" spans="1:21" x14ac:dyDescent="0.25">
      <c r="A12" s="104" t="s">
        <v>369</v>
      </c>
      <c r="B12" s="163" t="s">
        <v>370</v>
      </c>
      <c r="C12" s="163" t="s">
        <v>330</v>
      </c>
      <c r="D12" s="163" t="s">
        <v>1967</v>
      </c>
      <c r="E12" s="163" t="s">
        <v>1968</v>
      </c>
      <c r="F12" s="246">
        <v>2275050011</v>
      </c>
      <c r="G12" s="246" t="s">
        <v>199</v>
      </c>
      <c r="H12" s="246" t="s">
        <v>195</v>
      </c>
      <c r="I12" s="194" t="s">
        <v>99</v>
      </c>
      <c r="J12" s="194" t="s">
        <v>98</v>
      </c>
      <c r="K12" s="194" t="s">
        <v>93</v>
      </c>
      <c r="L12" s="256">
        <v>8</v>
      </c>
      <c r="M12" s="194">
        <v>2011</v>
      </c>
      <c r="N12" s="256">
        <v>19</v>
      </c>
      <c r="O12" s="256">
        <v>7</v>
      </c>
      <c r="P12" s="256">
        <v>548</v>
      </c>
      <c r="Q12" s="242">
        <v>548</v>
      </c>
      <c r="R12" s="269">
        <f t="shared" si="0"/>
        <v>548</v>
      </c>
      <c r="S12" s="261"/>
    </row>
    <row r="13" spans="1:21" x14ac:dyDescent="0.25">
      <c r="A13" s="104" t="s">
        <v>369</v>
      </c>
      <c r="B13" s="163" t="s">
        <v>370</v>
      </c>
      <c r="C13" s="163" t="s">
        <v>330</v>
      </c>
      <c r="D13" s="163" t="s">
        <v>1967</v>
      </c>
      <c r="E13" s="163" t="s">
        <v>1968</v>
      </c>
      <c r="F13" s="246" t="s">
        <v>198</v>
      </c>
      <c r="G13" s="246" t="s">
        <v>199</v>
      </c>
      <c r="H13" s="246" t="s">
        <v>194</v>
      </c>
      <c r="I13" s="194" t="s">
        <v>125</v>
      </c>
      <c r="J13" s="194" t="s">
        <v>126</v>
      </c>
      <c r="K13" s="194" t="s">
        <v>74</v>
      </c>
      <c r="L13" s="256">
        <v>9</v>
      </c>
      <c r="M13" s="194">
        <v>2011</v>
      </c>
      <c r="N13" s="256">
        <v>19</v>
      </c>
      <c r="O13" s="256">
        <v>7</v>
      </c>
      <c r="P13" s="256">
        <v>183</v>
      </c>
      <c r="Q13" s="242">
        <v>183</v>
      </c>
      <c r="R13" s="269">
        <f t="shared" si="0"/>
        <v>183</v>
      </c>
      <c r="S13" s="261"/>
      <c r="T13" s="291">
        <f>R13</f>
        <v>183</v>
      </c>
      <c r="U13" s="110" t="s">
        <v>2005</v>
      </c>
    </row>
    <row r="14" spans="1:21" x14ac:dyDescent="0.25">
      <c r="A14" s="104" t="s">
        <v>369</v>
      </c>
      <c r="B14" s="163" t="s">
        <v>370</v>
      </c>
      <c r="C14" s="163" t="s">
        <v>330</v>
      </c>
      <c r="D14" s="163" t="s">
        <v>1967</v>
      </c>
      <c r="E14" s="163" t="s">
        <v>1968</v>
      </c>
      <c r="F14" s="246" t="s">
        <v>196</v>
      </c>
      <c r="G14" s="257" t="s">
        <v>197</v>
      </c>
      <c r="H14" s="257"/>
      <c r="I14" s="194" t="s">
        <v>265</v>
      </c>
      <c r="J14" s="194" t="s">
        <v>261</v>
      </c>
      <c r="K14" s="194" t="s">
        <v>74</v>
      </c>
      <c r="L14" s="256">
        <v>10</v>
      </c>
      <c r="M14" s="194">
        <v>2011</v>
      </c>
      <c r="N14" s="256">
        <v>19</v>
      </c>
      <c r="O14" s="256">
        <v>7</v>
      </c>
      <c r="P14" s="256">
        <v>10</v>
      </c>
      <c r="Q14" s="242">
        <v>10</v>
      </c>
      <c r="R14" s="269">
        <f t="shared" si="0"/>
        <v>10</v>
      </c>
      <c r="S14" s="261"/>
    </row>
    <row r="15" spans="1:21" x14ac:dyDescent="0.25">
      <c r="A15" s="104" t="s">
        <v>369</v>
      </c>
      <c r="B15" s="163" t="s">
        <v>370</v>
      </c>
      <c r="C15" s="163" t="s">
        <v>330</v>
      </c>
      <c r="D15" s="163" t="s">
        <v>1967</v>
      </c>
      <c r="E15" s="163" t="s">
        <v>1968</v>
      </c>
      <c r="F15" s="246" t="s">
        <v>196</v>
      </c>
      <c r="G15" s="257" t="s">
        <v>197</v>
      </c>
      <c r="H15" s="257"/>
      <c r="I15" s="194" t="s">
        <v>281</v>
      </c>
      <c r="J15" s="194" t="s">
        <v>282</v>
      </c>
      <c r="K15" s="194" t="s">
        <v>61</v>
      </c>
      <c r="L15" s="256">
        <v>11</v>
      </c>
      <c r="M15" s="194">
        <v>2011</v>
      </c>
      <c r="N15" s="256">
        <v>19</v>
      </c>
      <c r="O15" s="256">
        <v>7</v>
      </c>
      <c r="P15" s="256">
        <v>767</v>
      </c>
      <c r="Q15" s="242">
        <v>767</v>
      </c>
      <c r="R15" s="269">
        <f t="shared" si="0"/>
        <v>767</v>
      </c>
      <c r="S15" s="261"/>
    </row>
    <row r="16" spans="1:21" x14ac:dyDescent="0.25">
      <c r="A16" s="104" t="s">
        <v>369</v>
      </c>
      <c r="B16" s="163" t="s">
        <v>370</v>
      </c>
      <c r="C16" s="163" t="s">
        <v>330</v>
      </c>
      <c r="D16" s="163" t="s">
        <v>1967</v>
      </c>
      <c r="E16" s="163" t="s">
        <v>1968</v>
      </c>
      <c r="F16" s="246" t="s">
        <v>196</v>
      </c>
      <c r="G16" s="257" t="s">
        <v>197</v>
      </c>
      <c r="H16" s="257"/>
      <c r="I16" s="194" t="s">
        <v>1323</v>
      </c>
      <c r="J16" s="194" t="s">
        <v>260</v>
      </c>
      <c r="K16" s="194" t="s">
        <v>74</v>
      </c>
      <c r="L16" s="256">
        <v>12</v>
      </c>
      <c r="M16" s="194">
        <v>2011</v>
      </c>
      <c r="N16" s="256">
        <v>19</v>
      </c>
      <c r="O16" s="256">
        <v>7</v>
      </c>
      <c r="P16" s="256">
        <v>1163</v>
      </c>
      <c r="Q16" s="242">
        <v>1163</v>
      </c>
      <c r="R16" s="269">
        <f t="shared" si="0"/>
        <v>1163</v>
      </c>
      <c r="S16" s="274"/>
    </row>
    <row r="17" spans="1:21" x14ac:dyDescent="0.25">
      <c r="A17" s="104" t="s">
        <v>369</v>
      </c>
      <c r="B17" s="163" t="s">
        <v>370</v>
      </c>
      <c r="C17" s="163" t="s">
        <v>330</v>
      </c>
      <c r="D17" s="163" t="s">
        <v>1967</v>
      </c>
      <c r="E17" s="163" t="s">
        <v>1968</v>
      </c>
      <c r="F17" s="246" t="s">
        <v>192</v>
      </c>
      <c r="G17" s="246" t="s">
        <v>193</v>
      </c>
      <c r="H17" s="246" t="s">
        <v>194</v>
      </c>
      <c r="I17" s="194" t="s">
        <v>1384</v>
      </c>
      <c r="J17" s="194" t="s">
        <v>268</v>
      </c>
      <c r="K17" s="194" t="s">
        <v>74</v>
      </c>
      <c r="L17" s="256">
        <v>13</v>
      </c>
      <c r="M17" s="194">
        <v>2011</v>
      </c>
      <c r="N17" s="256">
        <v>19</v>
      </c>
      <c r="O17" s="256">
        <v>7</v>
      </c>
      <c r="P17" s="256">
        <v>183</v>
      </c>
      <c r="Q17" s="242">
        <v>183</v>
      </c>
      <c r="R17" s="269">
        <f t="shared" si="0"/>
        <v>183</v>
      </c>
      <c r="S17" s="261"/>
      <c r="T17" s="291">
        <f>R17</f>
        <v>183</v>
      </c>
      <c r="U17" s="110" t="s">
        <v>2004</v>
      </c>
    </row>
    <row r="18" spans="1:21" x14ac:dyDescent="0.25">
      <c r="A18" s="104" t="s">
        <v>369</v>
      </c>
      <c r="B18" s="163" t="s">
        <v>370</v>
      </c>
      <c r="C18" s="163" t="s">
        <v>330</v>
      </c>
      <c r="D18" s="163" t="s">
        <v>1967</v>
      </c>
      <c r="E18" s="163" t="s">
        <v>1968</v>
      </c>
      <c r="F18" s="246" t="s">
        <v>196</v>
      </c>
      <c r="G18" s="257" t="s">
        <v>197</v>
      </c>
      <c r="H18" s="257"/>
      <c r="I18" s="194" t="s">
        <v>315</v>
      </c>
      <c r="J18" s="194" t="s">
        <v>316</v>
      </c>
      <c r="K18" s="194" t="s">
        <v>86</v>
      </c>
      <c r="L18" s="256">
        <v>14</v>
      </c>
      <c r="M18" s="194">
        <v>2011</v>
      </c>
      <c r="N18" s="256">
        <v>19</v>
      </c>
      <c r="O18" s="256">
        <v>7</v>
      </c>
      <c r="P18" s="256">
        <v>809</v>
      </c>
      <c r="Q18" s="242">
        <v>809</v>
      </c>
      <c r="R18" s="269">
        <f t="shared" si="0"/>
        <v>809</v>
      </c>
      <c r="S18" s="261"/>
    </row>
    <row r="19" spans="1:21" x14ac:dyDescent="0.25">
      <c r="A19" s="104" t="s">
        <v>369</v>
      </c>
      <c r="B19" s="163" t="s">
        <v>370</v>
      </c>
      <c r="C19" s="163" t="s">
        <v>330</v>
      </c>
      <c r="D19" s="163" t="s">
        <v>1967</v>
      </c>
      <c r="E19" s="163" t="s">
        <v>1968</v>
      </c>
      <c r="F19" s="246" t="s">
        <v>196</v>
      </c>
      <c r="G19" s="257" t="s">
        <v>197</v>
      </c>
      <c r="H19" s="257"/>
      <c r="I19" s="256" t="s">
        <v>186</v>
      </c>
      <c r="J19" s="256" t="s">
        <v>187</v>
      </c>
      <c r="K19" s="256" t="s">
        <v>86</v>
      </c>
      <c r="L19" s="256">
        <v>1</v>
      </c>
      <c r="M19" s="256">
        <v>2011</v>
      </c>
      <c r="N19" s="256">
        <v>0</v>
      </c>
      <c r="O19" s="256">
        <v>0</v>
      </c>
      <c r="P19" s="256">
        <v>657</v>
      </c>
      <c r="Q19" s="242">
        <v>657</v>
      </c>
      <c r="R19" s="276"/>
      <c r="S19" s="242">
        <f>SUM(P19:Q19)/2</f>
        <v>657</v>
      </c>
    </row>
    <row r="20" spans="1:21" x14ac:dyDescent="0.25">
      <c r="A20" s="104" t="s">
        <v>369</v>
      </c>
      <c r="B20" s="163" t="s">
        <v>370</v>
      </c>
      <c r="C20" s="163" t="s">
        <v>330</v>
      </c>
      <c r="D20" s="163" t="s">
        <v>1967</v>
      </c>
      <c r="E20" s="163" t="s">
        <v>1968</v>
      </c>
      <c r="F20" s="246" t="s">
        <v>196</v>
      </c>
      <c r="G20" s="257" t="s">
        <v>197</v>
      </c>
      <c r="H20" s="257"/>
      <c r="I20" s="256" t="s">
        <v>287</v>
      </c>
      <c r="J20" s="256" t="s">
        <v>288</v>
      </c>
      <c r="K20" s="256" t="s">
        <v>71</v>
      </c>
      <c r="L20" s="256">
        <v>2</v>
      </c>
      <c r="M20" s="256">
        <v>2011</v>
      </c>
      <c r="N20" s="256">
        <v>0</v>
      </c>
      <c r="O20" s="256">
        <v>0</v>
      </c>
      <c r="P20" s="256">
        <v>210</v>
      </c>
      <c r="Q20" s="242">
        <v>210</v>
      </c>
      <c r="R20" s="270"/>
      <c r="S20" s="242">
        <f t="shared" ref="S20:S23" si="1">SUM(P20:Q20)/2</f>
        <v>210</v>
      </c>
    </row>
    <row r="21" spans="1:21" x14ac:dyDescent="0.25">
      <c r="A21" s="104" t="s">
        <v>369</v>
      </c>
      <c r="B21" s="163" t="s">
        <v>370</v>
      </c>
      <c r="C21" s="163" t="s">
        <v>330</v>
      </c>
      <c r="D21" s="163" t="s">
        <v>1967</v>
      </c>
      <c r="E21" s="163" t="s">
        <v>1968</v>
      </c>
      <c r="F21" s="246" t="s">
        <v>196</v>
      </c>
      <c r="G21" s="257" t="s">
        <v>197</v>
      </c>
      <c r="H21" s="257"/>
      <c r="I21" s="256" t="s">
        <v>265</v>
      </c>
      <c r="J21" s="256" t="s">
        <v>261</v>
      </c>
      <c r="K21" s="256" t="s">
        <v>74</v>
      </c>
      <c r="L21" s="256">
        <v>3</v>
      </c>
      <c r="M21" s="256">
        <v>2011</v>
      </c>
      <c r="N21" s="256">
        <v>0</v>
      </c>
      <c r="O21" s="256">
        <v>0</v>
      </c>
      <c r="P21" s="256">
        <v>200</v>
      </c>
      <c r="Q21" s="242">
        <v>200</v>
      </c>
      <c r="R21" s="276"/>
      <c r="S21" s="242">
        <f t="shared" si="1"/>
        <v>200</v>
      </c>
    </row>
    <row r="22" spans="1:21" x14ac:dyDescent="0.25">
      <c r="A22" s="104" t="s">
        <v>369</v>
      </c>
      <c r="B22" s="163" t="s">
        <v>370</v>
      </c>
      <c r="C22" s="163" t="s">
        <v>330</v>
      </c>
      <c r="D22" s="163" t="s">
        <v>1967</v>
      </c>
      <c r="E22" s="163" t="s">
        <v>1968</v>
      </c>
      <c r="F22" s="246" t="s">
        <v>196</v>
      </c>
      <c r="G22" s="257" t="s">
        <v>197</v>
      </c>
      <c r="H22" s="257"/>
      <c r="I22" s="256" t="s">
        <v>281</v>
      </c>
      <c r="J22" s="256" t="s">
        <v>282</v>
      </c>
      <c r="K22" s="256" t="s">
        <v>61</v>
      </c>
      <c r="L22" s="256">
        <v>4</v>
      </c>
      <c r="M22" s="256">
        <v>2011</v>
      </c>
      <c r="N22" s="256">
        <v>0</v>
      </c>
      <c r="O22" s="256">
        <v>0</v>
      </c>
      <c r="P22" s="256">
        <v>6137</v>
      </c>
      <c r="Q22" s="242">
        <v>6137</v>
      </c>
      <c r="R22" s="270"/>
      <c r="S22" s="242">
        <f t="shared" si="1"/>
        <v>6137</v>
      </c>
    </row>
    <row r="23" spans="1:21" ht="15.75" thickBot="1" x14ac:dyDescent="0.3">
      <c r="A23" s="105" t="s">
        <v>369</v>
      </c>
      <c r="B23" s="162" t="s">
        <v>370</v>
      </c>
      <c r="C23" s="162" t="s">
        <v>330</v>
      </c>
      <c r="D23" s="162" t="s">
        <v>1967</v>
      </c>
      <c r="E23" s="162" t="s">
        <v>1968</v>
      </c>
      <c r="F23" s="259" t="s">
        <v>196</v>
      </c>
      <c r="G23" s="281" t="s">
        <v>197</v>
      </c>
      <c r="H23" s="281"/>
      <c r="I23" s="255" t="s">
        <v>315</v>
      </c>
      <c r="J23" s="255" t="s">
        <v>316</v>
      </c>
      <c r="K23" s="255" t="s">
        <v>86</v>
      </c>
      <c r="L23" s="255">
        <v>5</v>
      </c>
      <c r="M23" s="255">
        <v>2011</v>
      </c>
      <c r="N23" s="255">
        <v>0</v>
      </c>
      <c r="O23" s="255">
        <v>0</v>
      </c>
      <c r="P23" s="255">
        <v>1178</v>
      </c>
      <c r="Q23" s="245">
        <v>1178</v>
      </c>
      <c r="R23" s="266"/>
      <c r="S23" s="245">
        <f t="shared" si="1"/>
        <v>1178</v>
      </c>
    </row>
    <row r="24" spans="1:21" ht="18" thickBot="1" x14ac:dyDescent="0.3">
      <c r="A24" s="190" t="s">
        <v>1969</v>
      </c>
      <c r="G24" s="190"/>
      <c r="H24" s="190"/>
      <c r="I24" s="109"/>
      <c r="M24" s="288" t="s">
        <v>1971</v>
      </c>
      <c r="N24" s="289"/>
      <c r="O24" s="289"/>
      <c r="P24" s="289"/>
      <c r="Q24" s="289"/>
      <c r="R24" s="268">
        <f>SUM(R5:R23)</f>
        <v>5017</v>
      </c>
      <c r="S24" s="271">
        <f>SUM(S19:S23)</f>
        <v>8382</v>
      </c>
      <c r="T24" s="291">
        <f>SUM(T11:T23)</f>
        <v>1097</v>
      </c>
    </row>
    <row r="25" spans="1:21" x14ac:dyDescent="0.25">
      <c r="F25" s="190"/>
      <c r="G25" s="190"/>
      <c r="H25" s="190"/>
      <c r="I25" s="109"/>
      <c r="J25" s="109"/>
      <c r="K25" s="109"/>
      <c r="L25" s="109"/>
      <c r="M25" s="109"/>
      <c r="N25" s="109"/>
      <c r="O25" s="109"/>
      <c r="P25" s="109"/>
      <c r="R25" s="291">
        <f>R24-T24</f>
        <v>3920</v>
      </c>
      <c r="S25" s="291">
        <f>R25+S24</f>
        <v>12302</v>
      </c>
    </row>
    <row r="26" spans="1:21" x14ac:dyDescent="0.25">
      <c r="H26" s="189"/>
      <c r="I26" s="189"/>
      <c r="J26" s="189"/>
      <c r="K26" s="189"/>
      <c r="L26" s="189"/>
      <c r="M26" s="189"/>
      <c r="N26" s="189"/>
      <c r="O26" s="189"/>
      <c r="P26" s="191"/>
    </row>
    <row r="27" spans="1:21" x14ac:dyDescent="0.25">
      <c r="F27" s="190"/>
      <c r="G27" s="190"/>
      <c r="H27" s="190"/>
      <c r="I27" s="109"/>
      <c r="J27" s="109"/>
      <c r="K27" s="109"/>
      <c r="L27" s="109"/>
      <c r="M27" s="109"/>
      <c r="N27" s="109"/>
      <c r="O27" s="109"/>
      <c r="P27" s="109"/>
    </row>
    <row r="28" spans="1:21" x14ac:dyDescent="0.25">
      <c r="F28" s="190"/>
      <c r="G28" s="190"/>
      <c r="H28" s="190"/>
      <c r="I28" s="109"/>
      <c r="J28" s="109"/>
      <c r="K28" s="109"/>
      <c r="L28" s="109"/>
      <c r="M28" s="109"/>
      <c r="N28" s="109"/>
      <c r="O28" s="109"/>
      <c r="P28" s="114"/>
    </row>
    <row r="29" spans="1:21" x14ac:dyDescent="0.25">
      <c r="F29" s="111"/>
      <c r="G29" s="111"/>
      <c r="H29" s="111"/>
      <c r="I29" s="112"/>
      <c r="J29" s="112"/>
      <c r="K29" s="112"/>
      <c r="L29" s="112"/>
      <c r="M29" s="112"/>
      <c r="N29" s="112"/>
      <c r="O29" s="112"/>
      <c r="P29" s="113"/>
    </row>
    <row r="30" spans="1:21" x14ac:dyDescent="0.25">
      <c r="F30" s="111"/>
      <c r="G30" s="111"/>
      <c r="H30" s="111"/>
      <c r="I30" s="112"/>
      <c r="J30" s="112"/>
      <c r="K30" s="112"/>
      <c r="L30" s="112"/>
      <c r="M30" s="112"/>
      <c r="N30" s="112"/>
      <c r="O30" s="112"/>
      <c r="P30" s="200"/>
    </row>
    <row r="31" spans="1:21" x14ac:dyDescent="0.25">
      <c r="F31" s="111"/>
      <c r="G31" s="111"/>
      <c r="H31" s="111"/>
      <c r="I31" s="112"/>
      <c r="J31" s="112"/>
      <c r="K31" s="112"/>
      <c r="L31" s="112"/>
      <c r="M31" s="112"/>
      <c r="N31" s="112"/>
      <c r="O31" s="112"/>
      <c r="P31" s="112"/>
    </row>
    <row r="32" spans="1:21" x14ac:dyDescent="0.25">
      <c r="F32" s="111"/>
      <c r="G32" s="111"/>
      <c r="H32" s="111"/>
      <c r="I32" s="112"/>
      <c r="J32" s="112"/>
      <c r="K32" s="112"/>
      <c r="L32" s="112"/>
      <c r="M32" s="112"/>
      <c r="N32" s="112"/>
      <c r="O32" s="112"/>
      <c r="P32" s="200"/>
    </row>
    <row r="33" spans="6:16" x14ac:dyDescent="0.25">
      <c r="F33" s="53"/>
      <c r="G33" s="53"/>
      <c r="H33" s="53"/>
      <c r="I33" s="53"/>
      <c r="J33" s="53"/>
      <c r="K33" s="53"/>
      <c r="L33" s="53"/>
      <c r="M33" s="53"/>
      <c r="N33" s="53"/>
      <c r="O33" s="53"/>
      <c r="P33" s="53"/>
    </row>
    <row r="34" spans="6:16" x14ac:dyDescent="0.25">
      <c r="F34" s="111"/>
      <c r="G34" s="111"/>
      <c r="H34" s="111"/>
      <c r="I34" s="112"/>
      <c r="J34" s="112"/>
      <c r="K34" s="112"/>
      <c r="L34" s="112"/>
      <c r="M34" s="112"/>
      <c r="N34" s="112"/>
      <c r="O34" s="112"/>
      <c r="P34" s="112"/>
    </row>
    <row r="35" spans="6:16" x14ac:dyDescent="0.25">
      <c r="F35" s="111"/>
      <c r="G35" s="111"/>
      <c r="H35" s="111"/>
      <c r="I35" s="112"/>
      <c r="J35" s="112"/>
      <c r="K35" s="112"/>
      <c r="L35" s="112"/>
      <c r="M35" s="112"/>
      <c r="N35" s="112"/>
      <c r="O35" s="112"/>
      <c r="P35" s="200"/>
    </row>
    <row r="36" spans="6:16" x14ac:dyDescent="0.25">
      <c r="F36" s="111"/>
      <c r="G36" s="111"/>
      <c r="H36" s="111"/>
      <c r="I36" s="112"/>
      <c r="J36" s="112"/>
      <c r="K36" s="112"/>
      <c r="L36" s="112"/>
      <c r="M36" s="112"/>
      <c r="N36" s="112"/>
      <c r="O36" s="112"/>
      <c r="P36" s="113"/>
    </row>
    <row r="37" spans="6:16" x14ac:dyDescent="0.25">
      <c r="F37" s="111"/>
      <c r="G37" s="111"/>
      <c r="H37" s="111"/>
      <c r="I37" s="112"/>
      <c r="J37" s="112"/>
      <c r="K37" s="112"/>
      <c r="L37" s="112"/>
      <c r="M37" s="112"/>
      <c r="N37" s="112"/>
      <c r="O37" s="112"/>
      <c r="P37" s="112"/>
    </row>
    <row r="38" spans="6:16" x14ac:dyDescent="0.25">
      <c r="F38" s="111"/>
      <c r="G38" s="111"/>
      <c r="H38" s="111"/>
      <c r="I38" s="112"/>
      <c r="J38" s="112"/>
      <c r="K38" s="112"/>
      <c r="L38" s="112"/>
      <c r="M38" s="112"/>
      <c r="N38" s="112"/>
      <c r="O38" s="112"/>
      <c r="P38" s="112"/>
    </row>
    <row r="39" spans="6:16" x14ac:dyDescent="0.25">
      <c r="F39" s="111"/>
      <c r="G39" s="111"/>
      <c r="H39" s="111"/>
      <c r="I39" s="112"/>
      <c r="J39" s="112"/>
      <c r="K39" s="112"/>
      <c r="L39" s="112"/>
      <c r="M39" s="112"/>
      <c r="N39" s="112"/>
      <c r="O39" s="112"/>
      <c r="P39" s="112"/>
    </row>
    <row r="40" spans="6:16" x14ac:dyDescent="0.25">
      <c r="F40" s="111"/>
      <c r="G40" s="111"/>
      <c r="H40" s="111"/>
      <c r="I40" s="112"/>
      <c r="J40" s="112"/>
      <c r="K40" s="112"/>
      <c r="L40" s="112"/>
      <c r="M40" s="112"/>
      <c r="N40" s="112"/>
      <c r="O40" s="112"/>
      <c r="P40" s="112"/>
    </row>
    <row r="41" spans="6:16" x14ac:dyDescent="0.25">
      <c r="F41" s="111"/>
      <c r="G41" s="111"/>
      <c r="H41" s="111"/>
      <c r="I41" s="112"/>
      <c r="J41" s="112"/>
      <c r="K41" s="112"/>
      <c r="L41" s="112"/>
      <c r="M41" s="112"/>
      <c r="N41" s="112"/>
      <c r="O41" s="112"/>
      <c r="P41" s="112"/>
    </row>
    <row r="42" spans="6:16" x14ac:dyDescent="0.25">
      <c r="F42" s="111"/>
      <c r="G42" s="111"/>
      <c r="H42" s="111"/>
      <c r="I42" s="112"/>
      <c r="J42" s="112"/>
      <c r="K42" s="112"/>
      <c r="L42" s="112"/>
      <c r="M42" s="112"/>
      <c r="N42" s="112"/>
      <c r="O42" s="112"/>
      <c r="P42" s="112"/>
    </row>
    <row r="43" spans="6:16" x14ac:dyDescent="0.25">
      <c r="F43" s="111"/>
      <c r="G43" s="111"/>
      <c r="H43" s="111"/>
      <c r="I43" s="112"/>
      <c r="J43" s="112"/>
      <c r="K43" s="112"/>
      <c r="L43" s="112"/>
      <c r="M43" s="112"/>
      <c r="N43" s="112"/>
      <c r="O43" s="112"/>
      <c r="P43" s="113"/>
    </row>
    <row r="44" spans="6:16" x14ac:dyDescent="0.25">
      <c r="F44" s="111"/>
      <c r="G44" s="111"/>
      <c r="H44" s="111"/>
      <c r="I44" s="112"/>
      <c r="J44" s="112"/>
      <c r="K44" s="112"/>
      <c r="L44" s="112"/>
      <c r="M44" s="112"/>
      <c r="N44" s="112"/>
      <c r="O44" s="112"/>
      <c r="P44" s="113"/>
    </row>
    <row r="45" spans="6:16" x14ac:dyDescent="0.25">
      <c r="F45" s="111"/>
      <c r="G45" s="111"/>
      <c r="H45" s="111"/>
      <c r="I45" s="112"/>
      <c r="J45" s="112"/>
      <c r="K45" s="112"/>
      <c r="L45" s="112"/>
      <c r="M45" s="112"/>
      <c r="N45" s="112"/>
      <c r="O45" s="112"/>
      <c r="P45" s="112"/>
    </row>
    <row r="46" spans="6:16" x14ac:dyDescent="0.25">
      <c r="F46" s="111"/>
      <c r="G46" s="111"/>
      <c r="H46" s="111"/>
      <c r="I46" s="112"/>
      <c r="J46" s="112"/>
      <c r="K46" s="112"/>
      <c r="L46" s="112"/>
      <c r="M46" s="112"/>
      <c r="N46" s="112"/>
      <c r="O46" s="112"/>
      <c r="P46" s="200"/>
    </row>
    <row r="47" spans="6:16" x14ac:dyDescent="0.25">
      <c r="F47" s="111"/>
      <c r="G47" s="111"/>
      <c r="H47" s="111"/>
      <c r="I47" s="112"/>
      <c r="J47" s="112"/>
      <c r="K47" s="112"/>
      <c r="L47" s="112"/>
      <c r="M47" s="112"/>
      <c r="N47" s="112"/>
      <c r="O47" s="112"/>
      <c r="P47" s="112"/>
    </row>
    <row r="48" spans="6:16" x14ac:dyDescent="0.25">
      <c r="F48" s="111"/>
      <c r="G48" s="111"/>
      <c r="H48" s="111"/>
      <c r="I48" s="112"/>
      <c r="J48" s="112"/>
      <c r="K48" s="112"/>
      <c r="L48" s="112"/>
      <c r="M48" s="112"/>
      <c r="N48" s="112"/>
      <c r="O48" s="112"/>
      <c r="P48" s="200"/>
    </row>
    <row r="49" spans="6:16" x14ac:dyDescent="0.25">
      <c r="F49" s="190"/>
      <c r="G49" s="190"/>
      <c r="H49" s="190"/>
      <c r="I49" s="109"/>
      <c r="J49" s="109"/>
      <c r="K49" s="109"/>
      <c r="L49" s="109"/>
      <c r="M49" s="109"/>
      <c r="N49" s="109"/>
      <c r="O49" s="109"/>
      <c r="P49" s="114"/>
    </row>
    <row r="50" spans="6:16" x14ac:dyDescent="0.25">
      <c r="F50" s="190"/>
      <c r="G50" s="190"/>
      <c r="H50" s="190"/>
      <c r="I50" s="109"/>
      <c r="J50" s="109"/>
      <c r="K50" s="109"/>
      <c r="L50" s="109"/>
      <c r="M50" s="109"/>
      <c r="N50" s="109"/>
      <c r="O50" s="109"/>
      <c r="P50" s="109"/>
    </row>
    <row r="51" spans="6:16" x14ac:dyDescent="0.25">
      <c r="F51" s="190"/>
      <c r="G51" s="190"/>
      <c r="H51" s="190"/>
      <c r="I51" s="109"/>
      <c r="J51" s="109"/>
      <c r="K51" s="109"/>
      <c r="L51" s="109"/>
      <c r="M51" s="109"/>
      <c r="N51" s="109"/>
      <c r="O51" s="109"/>
      <c r="P51" s="109"/>
    </row>
    <row r="52" spans="6:16" x14ac:dyDescent="0.25">
      <c r="F52" s="111"/>
      <c r="G52" s="111"/>
      <c r="H52" s="111"/>
      <c r="I52" s="112"/>
      <c r="J52" s="112"/>
      <c r="K52" s="112"/>
      <c r="L52" s="112"/>
      <c r="M52" s="112"/>
      <c r="N52" s="112"/>
      <c r="O52" s="112"/>
      <c r="P52" s="113"/>
    </row>
    <row r="53" spans="6:16" x14ac:dyDescent="0.25">
      <c r="F53" s="190"/>
      <c r="G53" s="190"/>
      <c r="H53" s="190"/>
      <c r="I53" s="109"/>
      <c r="J53" s="109"/>
      <c r="K53" s="109"/>
      <c r="L53" s="109"/>
      <c r="M53" s="109"/>
      <c r="N53" s="109"/>
      <c r="O53" s="109"/>
      <c r="P53" s="193"/>
    </row>
    <row r="54" spans="6:16" x14ac:dyDescent="0.25">
      <c r="F54" s="111"/>
      <c r="G54" s="111"/>
      <c r="H54" s="111"/>
      <c r="I54" s="112"/>
      <c r="J54" s="112"/>
      <c r="K54" s="112"/>
      <c r="L54" s="112"/>
      <c r="M54" s="112"/>
      <c r="N54" s="112"/>
      <c r="O54" s="112"/>
      <c r="P54" s="112"/>
    </row>
    <row r="55" spans="6:16" x14ac:dyDescent="0.25">
      <c r="F55" s="111"/>
      <c r="G55" s="111"/>
      <c r="H55" s="111"/>
      <c r="I55" s="112"/>
      <c r="J55" s="112"/>
      <c r="K55" s="112"/>
      <c r="L55" s="112"/>
      <c r="M55" s="112"/>
      <c r="N55" s="112"/>
      <c r="O55" s="112"/>
      <c r="P55" s="113"/>
    </row>
    <row r="56" spans="6:16" x14ac:dyDescent="0.25">
      <c r="F56" s="111"/>
      <c r="G56" s="111"/>
      <c r="H56" s="111"/>
      <c r="I56" s="112"/>
      <c r="J56" s="112"/>
      <c r="K56" s="112"/>
      <c r="L56" s="112"/>
      <c r="M56" s="112"/>
      <c r="N56" s="112"/>
      <c r="O56" s="112"/>
      <c r="P56" s="112"/>
    </row>
    <row r="57" spans="6:16" x14ac:dyDescent="0.25">
      <c r="F57" s="111"/>
      <c r="G57" s="111"/>
      <c r="H57" s="111"/>
      <c r="I57" s="112"/>
      <c r="J57" s="112"/>
      <c r="K57" s="112"/>
      <c r="L57" s="112"/>
      <c r="M57" s="112"/>
      <c r="N57" s="112"/>
      <c r="O57" s="112"/>
      <c r="P57" s="112"/>
    </row>
    <row r="58" spans="6:16" x14ac:dyDescent="0.25">
      <c r="F58" s="190"/>
      <c r="G58" s="190"/>
      <c r="H58" s="190"/>
      <c r="I58" s="109"/>
      <c r="J58" s="109"/>
      <c r="K58" s="109"/>
      <c r="L58" s="109"/>
      <c r="M58" s="109"/>
      <c r="N58" s="109"/>
      <c r="O58" s="109"/>
      <c r="P58" s="109"/>
    </row>
    <row r="59" spans="6:16" x14ac:dyDescent="0.25">
      <c r="F59" s="190"/>
      <c r="G59" s="190"/>
      <c r="H59" s="190"/>
      <c r="I59" s="109"/>
      <c r="J59" s="109"/>
      <c r="K59" s="109"/>
      <c r="L59" s="109"/>
      <c r="M59" s="109"/>
      <c r="N59" s="109"/>
      <c r="O59" s="109"/>
      <c r="P59" s="109"/>
    </row>
    <row r="60" spans="6:16" x14ac:dyDescent="0.25">
      <c r="F60" s="190"/>
      <c r="G60" s="190"/>
      <c r="H60" s="190"/>
      <c r="I60" s="109"/>
      <c r="J60" s="109"/>
      <c r="K60" s="109"/>
      <c r="L60" s="109"/>
      <c r="M60" s="109"/>
      <c r="N60" s="109"/>
      <c r="O60" s="109"/>
      <c r="P60" s="193"/>
    </row>
    <row r="61" spans="6:16" x14ac:dyDescent="0.25">
      <c r="F61" s="190"/>
      <c r="G61" s="190"/>
      <c r="H61" s="190"/>
      <c r="I61" s="109"/>
      <c r="J61" s="109"/>
      <c r="K61" s="109"/>
      <c r="L61" s="109"/>
      <c r="M61" s="109"/>
      <c r="N61" s="109"/>
      <c r="O61" s="109"/>
      <c r="P61" s="193"/>
    </row>
    <row r="62" spans="6:16" x14ac:dyDescent="0.25">
      <c r="F62" s="190"/>
      <c r="G62" s="190"/>
      <c r="H62" s="190"/>
      <c r="I62" s="109"/>
      <c r="J62" s="109"/>
      <c r="K62" s="109"/>
      <c r="L62" s="109"/>
      <c r="M62" s="109"/>
      <c r="N62" s="109"/>
      <c r="O62" s="109"/>
      <c r="P62" s="193"/>
    </row>
    <row r="63" spans="6:16" x14ac:dyDescent="0.25">
      <c r="F63" s="190"/>
      <c r="G63" s="190"/>
      <c r="H63" s="190"/>
      <c r="I63" s="109"/>
      <c r="J63" s="109"/>
      <c r="K63" s="109"/>
      <c r="L63" s="109"/>
      <c r="M63" s="109"/>
      <c r="N63" s="109"/>
      <c r="O63" s="109"/>
      <c r="P63" s="193"/>
    </row>
    <row r="64" spans="6:16" x14ac:dyDescent="0.25">
      <c r="F64" s="190"/>
      <c r="G64" s="190"/>
      <c r="H64" s="190"/>
      <c r="I64" s="109"/>
      <c r="J64" s="109"/>
      <c r="K64" s="109"/>
      <c r="L64" s="109"/>
      <c r="M64" s="109"/>
      <c r="N64" s="109"/>
      <c r="O64" s="109"/>
      <c r="P64" s="193"/>
    </row>
    <row r="65" spans="6:16" x14ac:dyDescent="0.25">
      <c r="F65" s="190"/>
      <c r="G65" s="190"/>
      <c r="H65" s="190"/>
      <c r="I65" s="109"/>
      <c r="J65" s="109"/>
      <c r="K65" s="109"/>
      <c r="L65" s="109"/>
      <c r="M65" s="109"/>
      <c r="N65" s="109"/>
      <c r="O65" s="109"/>
      <c r="P65" s="114"/>
    </row>
    <row r="68" spans="6:16" ht="30" customHeight="1" x14ac:dyDescent="0.25">
      <c r="F68" s="335"/>
      <c r="G68" s="335"/>
      <c r="H68" s="335"/>
      <c r="I68" s="335"/>
      <c r="J68" s="335"/>
      <c r="K68" s="335"/>
      <c r="L68" s="335"/>
    </row>
    <row r="69" spans="6:16" ht="46.5" customHeight="1" x14ac:dyDescent="0.25">
      <c r="F69" s="335"/>
      <c r="G69" s="335"/>
      <c r="H69" s="335"/>
      <c r="I69" s="335"/>
      <c r="J69" s="335"/>
      <c r="K69" s="335"/>
      <c r="L69" s="335"/>
    </row>
  </sheetData>
  <mergeCells count="2">
    <mergeCell ref="F68:L68"/>
    <mergeCell ref="F69:L69"/>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
  <sheetViews>
    <sheetView workbookViewId="0">
      <selection activeCell="A2" sqref="A2"/>
    </sheetView>
  </sheetViews>
  <sheetFormatPr defaultRowHeight="15" x14ac:dyDescent="0.25"/>
  <cols>
    <col min="2" max="2" width="5.7109375" customWidth="1"/>
    <col min="3" max="3" width="12.42578125" customWidth="1"/>
    <col min="4" max="4" width="6.42578125" customWidth="1"/>
    <col min="7" max="7" width="4.42578125" customWidth="1"/>
    <col min="10" max="10" width="7" customWidth="1"/>
    <col min="11" max="11" width="6.42578125" customWidth="1"/>
    <col min="12" max="12" width="5" customWidth="1"/>
    <col min="13" max="13" width="4.28515625" customWidth="1"/>
    <col min="14" max="14" width="4.5703125" customWidth="1"/>
    <col min="15" max="15" width="10.7109375" customWidth="1"/>
    <col min="16" max="16" width="11" customWidth="1"/>
    <col min="17" max="17" width="12.5703125" style="29" customWidth="1"/>
  </cols>
  <sheetData>
    <row r="1" spans="1:22" s="290" customFormat="1" x14ac:dyDescent="0.25">
      <c r="A1" s="53" t="s">
        <v>1995</v>
      </c>
    </row>
    <row r="2" spans="1:22" s="290" customFormat="1" x14ac:dyDescent="0.25">
      <c r="A2" s="53" t="s">
        <v>1978</v>
      </c>
    </row>
    <row r="3" spans="1:22" s="290" customFormat="1" ht="15.75" thickBot="1" x14ac:dyDescent="0.3">
      <c r="A3" s="53" t="s">
        <v>1977</v>
      </c>
    </row>
    <row r="4" spans="1:22" ht="15.75" customHeight="1" thickBot="1" x14ac:dyDescent="0.3">
      <c r="A4" s="337" t="s">
        <v>1261</v>
      </c>
      <c r="B4" s="338"/>
      <c r="C4" s="338"/>
      <c r="D4" s="338"/>
      <c r="E4" s="338"/>
      <c r="F4" s="338"/>
      <c r="G4" s="339"/>
      <c r="H4" s="340" t="s">
        <v>1268</v>
      </c>
      <c r="I4" s="341"/>
      <c r="J4" s="341"/>
      <c r="K4" s="341"/>
      <c r="L4" s="341"/>
      <c r="M4" s="341"/>
      <c r="N4" s="341"/>
      <c r="O4" s="342"/>
      <c r="P4" s="343"/>
      <c r="Q4" s="340" t="s">
        <v>1277</v>
      </c>
      <c r="R4" s="344"/>
      <c r="S4" s="344"/>
      <c r="T4" s="344"/>
      <c r="U4" s="344"/>
      <c r="V4" s="345"/>
    </row>
    <row r="5" spans="1:22" ht="60" x14ac:dyDescent="0.25">
      <c r="A5" s="59" t="s">
        <v>321</v>
      </c>
      <c r="B5" s="62" t="s">
        <v>322</v>
      </c>
      <c r="C5" s="62" t="s">
        <v>323</v>
      </c>
      <c r="D5" s="62" t="s">
        <v>324</v>
      </c>
      <c r="E5" s="62" t="s">
        <v>325</v>
      </c>
      <c r="F5" s="62" t="s">
        <v>326</v>
      </c>
      <c r="G5" s="63" t="s">
        <v>454</v>
      </c>
      <c r="H5" s="76" t="s">
        <v>455</v>
      </c>
      <c r="I5" s="77" t="s">
        <v>456</v>
      </c>
      <c r="J5" s="77" t="s">
        <v>457</v>
      </c>
      <c r="K5" s="77" t="s">
        <v>458</v>
      </c>
      <c r="L5" s="77" t="s">
        <v>459</v>
      </c>
      <c r="M5" s="77" t="s">
        <v>460</v>
      </c>
      <c r="N5" s="80" t="s">
        <v>461</v>
      </c>
      <c r="O5" s="81" t="s">
        <v>1267</v>
      </c>
      <c r="P5" s="93" t="s">
        <v>1271</v>
      </c>
      <c r="Q5" s="85" t="s">
        <v>1274</v>
      </c>
      <c r="R5" s="82" t="s">
        <v>1264</v>
      </c>
      <c r="S5" s="60" t="s">
        <v>1269</v>
      </c>
      <c r="T5" s="60" t="s">
        <v>1270</v>
      </c>
      <c r="U5" s="60" t="s">
        <v>1265</v>
      </c>
      <c r="V5" s="61" t="s">
        <v>1266</v>
      </c>
    </row>
    <row r="6" spans="1:22" ht="15.75" thickBot="1" x14ac:dyDescent="0.3">
      <c r="A6" s="295"/>
      <c r="B6" s="6"/>
      <c r="C6" s="6"/>
      <c r="D6" s="6"/>
      <c r="E6" s="6"/>
      <c r="F6" s="6"/>
      <c r="G6" s="70"/>
      <c r="H6" s="295"/>
      <c r="I6" s="6"/>
      <c r="J6" s="6"/>
      <c r="K6" s="6"/>
      <c r="L6" s="6"/>
      <c r="M6" s="6"/>
      <c r="N6" s="70"/>
      <c r="O6" s="296"/>
      <c r="P6" s="70"/>
      <c r="Q6" s="297"/>
      <c r="R6" s="83"/>
      <c r="S6" s="298"/>
      <c r="T6" s="298"/>
      <c r="U6" s="298"/>
      <c r="V6" s="299"/>
    </row>
    <row r="7" spans="1:22" x14ac:dyDescent="0.25">
      <c r="A7" s="300" t="s">
        <v>327</v>
      </c>
      <c r="B7" s="301" t="s">
        <v>376</v>
      </c>
      <c r="C7" s="301" t="s">
        <v>375</v>
      </c>
      <c r="D7" s="301" t="s">
        <v>330</v>
      </c>
      <c r="E7" s="301" t="s">
        <v>377</v>
      </c>
      <c r="F7" s="302" t="s">
        <v>378</v>
      </c>
      <c r="G7" s="301" t="s">
        <v>478</v>
      </c>
      <c r="H7" s="99">
        <v>76</v>
      </c>
      <c r="I7" s="99">
        <v>7</v>
      </c>
      <c r="J7" s="99">
        <v>0</v>
      </c>
      <c r="K7" s="99">
        <v>9</v>
      </c>
      <c r="L7" s="99"/>
      <c r="M7" s="99"/>
      <c r="N7" s="99"/>
      <c r="O7" s="301">
        <v>5000</v>
      </c>
      <c r="P7" s="303">
        <v>39537</v>
      </c>
      <c r="Q7" s="303" t="s">
        <v>1272</v>
      </c>
      <c r="R7" s="304"/>
      <c r="S7" s="304">
        <f>O7/2/2</f>
        <v>1250</v>
      </c>
      <c r="T7" s="304">
        <f>S7</f>
        <v>1250</v>
      </c>
      <c r="U7" s="304"/>
      <c r="V7" s="305"/>
    </row>
    <row r="8" spans="1:22" x14ac:dyDescent="0.25">
      <c r="A8" s="104" t="s">
        <v>327</v>
      </c>
      <c r="B8" s="163" t="s">
        <v>420</v>
      </c>
      <c r="C8" s="163" t="s">
        <v>419</v>
      </c>
      <c r="D8" s="163" t="s">
        <v>330</v>
      </c>
      <c r="E8" s="163" t="s">
        <v>421</v>
      </c>
      <c r="F8" s="166" t="s">
        <v>422</v>
      </c>
      <c r="G8" s="163" t="s">
        <v>478</v>
      </c>
      <c r="H8" s="163">
        <v>95</v>
      </c>
      <c r="I8" s="163">
        <v>3</v>
      </c>
      <c r="J8" s="163"/>
      <c r="K8" s="163">
        <v>3</v>
      </c>
      <c r="L8" s="163"/>
      <c r="M8" s="163"/>
      <c r="N8" s="163">
        <v>4</v>
      </c>
      <c r="O8" s="163">
        <v>100</v>
      </c>
      <c r="P8" s="306">
        <v>39813</v>
      </c>
      <c r="Q8" s="306" t="s">
        <v>1273</v>
      </c>
      <c r="R8" s="256"/>
      <c r="S8" s="307">
        <f>O8/2/2</f>
        <v>25</v>
      </c>
      <c r="T8" s="307">
        <f>S8</f>
        <v>25</v>
      </c>
      <c r="U8" s="256"/>
      <c r="V8" s="242"/>
    </row>
    <row r="9" spans="1:22" ht="15.75" thickBot="1" x14ac:dyDescent="0.3">
      <c r="A9" s="105" t="s">
        <v>327</v>
      </c>
      <c r="B9" s="162" t="s">
        <v>447</v>
      </c>
      <c r="C9" s="162" t="s">
        <v>365</v>
      </c>
      <c r="D9" s="162" t="s">
        <v>330</v>
      </c>
      <c r="E9" s="162" t="s">
        <v>448</v>
      </c>
      <c r="F9" s="275" t="s">
        <v>449</v>
      </c>
      <c r="G9" s="162" t="s">
        <v>480</v>
      </c>
      <c r="H9" s="162">
        <v>79</v>
      </c>
      <c r="I9" s="162">
        <v>9</v>
      </c>
      <c r="J9" s="162">
        <v>0</v>
      </c>
      <c r="K9" s="162">
        <v>0</v>
      </c>
      <c r="L9" s="162"/>
      <c r="M9" s="162"/>
      <c r="N9" s="162"/>
      <c r="O9" s="162">
        <v>707</v>
      </c>
      <c r="P9" s="308">
        <v>39684</v>
      </c>
      <c r="Q9" s="308" t="s">
        <v>1273</v>
      </c>
      <c r="R9" s="255"/>
      <c r="S9" s="240">
        <f>O9/2/2</f>
        <v>176.75</v>
      </c>
      <c r="T9" s="240">
        <f>S9</f>
        <v>176.75</v>
      </c>
      <c r="U9" s="255"/>
      <c r="V9" s="245"/>
    </row>
    <row r="10" spans="1:22" x14ac:dyDescent="0.25">
      <c r="A10" s="26" t="s">
        <v>490</v>
      </c>
      <c r="O10">
        <f>SUM(O7:O9)</f>
        <v>5807</v>
      </c>
    </row>
    <row r="11" spans="1:22" x14ac:dyDescent="0.25">
      <c r="A11" s="26" t="s">
        <v>491</v>
      </c>
    </row>
    <row r="12" spans="1:22" x14ac:dyDescent="0.25">
      <c r="A12" s="25"/>
      <c r="B12" s="25"/>
      <c r="C12" s="25"/>
      <c r="D12" s="25"/>
      <c r="E12" s="25"/>
      <c r="F12" s="25"/>
      <c r="G12" s="25"/>
      <c r="H12" s="25"/>
      <c r="I12" s="25"/>
      <c r="J12" s="20"/>
      <c r="K12" s="25"/>
      <c r="L12" s="25"/>
      <c r="M12" s="25"/>
      <c r="N12" s="25"/>
      <c r="O12" s="25"/>
      <c r="P12" s="27"/>
      <c r="Q12" s="27"/>
      <c r="R12" s="27"/>
      <c r="S12" s="27"/>
      <c r="T12" s="27"/>
      <c r="U12" s="27"/>
      <c r="V12" s="27"/>
    </row>
    <row r="13" spans="1:22" x14ac:dyDescent="0.25">
      <c r="P13" s="29"/>
      <c r="Q13"/>
    </row>
  </sheetData>
  <mergeCells count="3">
    <mergeCell ref="A4:G4"/>
    <mergeCell ref="H4:P4"/>
    <mergeCell ref="Q4:V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5"/>
  <sheetViews>
    <sheetView workbookViewId="0"/>
  </sheetViews>
  <sheetFormatPr defaultRowHeight="15" x14ac:dyDescent="0.25"/>
  <cols>
    <col min="1" max="2" width="10" customWidth="1"/>
    <col min="3" max="3" width="11.7109375" customWidth="1"/>
    <col min="4" max="4" width="12.140625" customWidth="1"/>
    <col min="5" max="5" width="10.42578125" customWidth="1"/>
    <col min="8" max="8" width="12.85546875" customWidth="1"/>
    <col min="9" max="9" width="3.85546875" customWidth="1"/>
    <col min="10" max="10" width="5.28515625" customWidth="1"/>
    <col min="11" max="11" width="5.7109375" customWidth="1"/>
    <col min="12" max="12" width="5.28515625" customWidth="1"/>
    <col min="13" max="13" width="5.140625" customWidth="1"/>
    <col min="14" max="14" width="5.28515625" customWidth="1"/>
    <col min="15" max="15" width="5" customWidth="1"/>
    <col min="16" max="16" width="5.28515625" customWidth="1"/>
    <col min="17" max="17" width="8" customWidth="1"/>
    <col min="18" max="18" width="4.5703125" customWidth="1"/>
    <col min="19" max="19" width="6.7109375" customWidth="1"/>
    <col min="20" max="20" width="7.85546875" customWidth="1"/>
    <col min="21" max="21" width="8.28515625" customWidth="1"/>
    <col min="22" max="22" width="9.5703125" customWidth="1"/>
    <col min="23" max="23" width="11.140625" customWidth="1"/>
    <col min="24" max="24" width="15.85546875" customWidth="1"/>
    <col min="161" max="162" width="10" customWidth="1"/>
    <col min="163" max="163" width="11.7109375" customWidth="1"/>
    <col min="164" max="164" width="12.140625" customWidth="1"/>
    <col min="165" max="165" width="10.42578125" customWidth="1"/>
    <col min="167" max="167" width="2.85546875" customWidth="1"/>
    <col min="169" max="169" width="12.85546875" customWidth="1"/>
    <col min="170" max="170" width="3.85546875" customWidth="1"/>
    <col min="171" max="171" width="5.28515625" customWidth="1"/>
    <col min="172" max="172" width="5.7109375" customWidth="1"/>
    <col min="173" max="173" width="5.28515625" customWidth="1"/>
    <col min="174" max="174" width="5.140625" customWidth="1"/>
    <col min="175" max="175" width="5.28515625" customWidth="1"/>
    <col min="176" max="176" width="5" customWidth="1"/>
    <col min="177" max="177" width="5.28515625" customWidth="1"/>
    <col min="178" max="178" width="8" customWidth="1"/>
    <col min="179" max="179" width="4.5703125" customWidth="1"/>
    <col min="180" max="180" width="6.7109375" customWidth="1"/>
    <col min="181" max="181" width="7.85546875" customWidth="1"/>
    <col min="182" max="182" width="8.28515625" customWidth="1"/>
    <col min="183" max="183" width="7.140625" customWidth="1"/>
    <col min="184" max="184" width="11.140625" customWidth="1"/>
    <col min="185" max="185" width="8" customWidth="1"/>
    <col min="191" max="193" width="8.7109375" customWidth="1"/>
    <col min="194" max="194" width="6.85546875" customWidth="1"/>
    <col min="195" max="195" width="6.7109375" customWidth="1"/>
    <col min="198" max="198" width="8.42578125" customWidth="1"/>
    <col min="199" max="199" width="10.5703125" customWidth="1"/>
    <col min="417" max="418" width="10" customWidth="1"/>
    <col min="419" max="419" width="11.7109375" customWidth="1"/>
    <col min="420" max="420" width="12.140625" customWidth="1"/>
    <col min="421" max="421" width="10.42578125" customWidth="1"/>
    <col min="423" max="423" width="2.85546875" customWidth="1"/>
    <col min="425" max="425" width="12.85546875" customWidth="1"/>
    <col min="426" max="426" width="3.85546875" customWidth="1"/>
    <col min="427" max="427" width="5.28515625" customWidth="1"/>
    <col min="428" max="428" width="5.7109375" customWidth="1"/>
    <col min="429" max="429" width="5.28515625" customWidth="1"/>
    <col min="430" max="430" width="5.140625" customWidth="1"/>
    <col min="431" max="431" width="5.28515625" customWidth="1"/>
    <col min="432" max="432" width="5" customWidth="1"/>
    <col min="433" max="433" width="5.28515625" customWidth="1"/>
    <col min="434" max="434" width="8" customWidth="1"/>
    <col min="435" max="435" width="4.5703125" customWidth="1"/>
    <col min="436" max="436" width="6.7109375" customWidth="1"/>
    <col min="437" max="437" width="7.85546875" customWidth="1"/>
    <col min="438" max="438" width="8.28515625" customWidth="1"/>
    <col min="439" max="439" width="7.140625" customWidth="1"/>
    <col min="440" max="440" width="11.140625" customWidth="1"/>
    <col min="441" max="441" width="8" customWidth="1"/>
    <col min="447" max="449" width="8.7109375" customWidth="1"/>
    <col min="450" max="450" width="6.85546875" customWidth="1"/>
    <col min="451" max="451" width="6.7109375" customWidth="1"/>
    <col min="454" max="454" width="8.42578125" customWidth="1"/>
    <col min="455" max="455" width="10.5703125" customWidth="1"/>
    <col min="673" max="674" width="10" customWidth="1"/>
    <col min="675" max="675" width="11.7109375" customWidth="1"/>
    <col min="676" max="676" width="12.140625" customWidth="1"/>
    <col min="677" max="677" width="10.42578125" customWidth="1"/>
    <col min="679" max="679" width="2.85546875" customWidth="1"/>
    <col min="681" max="681" width="12.85546875" customWidth="1"/>
    <col min="682" max="682" width="3.85546875" customWidth="1"/>
    <col min="683" max="683" width="5.28515625" customWidth="1"/>
    <col min="684" max="684" width="5.7109375" customWidth="1"/>
    <col min="685" max="685" width="5.28515625" customWidth="1"/>
    <col min="686" max="686" width="5.140625" customWidth="1"/>
    <col min="687" max="687" width="5.28515625" customWidth="1"/>
    <col min="688" max="688" width="5" customWidth="1"/>
    <col min="689" max="689" width="5.28515625" customWidth="1"/>
    <col min="690" max="690" width="8" customWidth="1"/>
    <col min="691" max="691" width="4.5703125" customWidth="1"/>
    <col min="692" max="692" width="6.7109375" customWidth="1"/>
    <col min="693" max="693" width="7.85546875" customWidth="1"/>
    <col min="694" max="694" width="8.28515625" customWidth="1"/>
    <col min="695" max="695" width="7.140625" customWidth="1"/>
    <col min="696" max="696" width="11.140625" customWidth="1"/>
    <col min="697" max="697" width="8" customWidth="1"/>
    <col min="703" max="705" width="8.7109375" customWidth="1"/>
    <col min="706" max="706" width="6.85546875" customWidth="1"/>
    <col min="707" max="707" width="6.7109375" customWidth="1"/>
    <col min="710" max="710" width="8.42578125" customWidth="1"/>
    <col min="711" max="711" width="10.5703125" customWidth="1"/>
    <col min="929" max="930" width="10" customWidth="1"/>
    <col min="931" max="931" width="11.7109375" customWidth="1"/>
    <col min="932" max="932" width="12.140625" customWidth="1"/>
    <col min="933" max="933" width="10.42578125" customWidth="1"/>
    <col min="935" max="935" width="2.85546875" customWidth="1"/>
    <col min="937" max="937" width="12.85546875" customWidth="1"/>
    <col min="938" max="938" width="3.85546875" customWidth="1"/>
    <col min="939" max="939" width="5.28515625" customWidth="1"/>
    <col min="940" max="940" width="5.7109375" customWidth="1"/>
    <col min="941" max="941" width="5.28515625" customWidth="1"/>
    <col min="942" max="942" width="5.140625" customWidth="1"/>
    <col min="943" max="943" width="5.28515625" customWidth="1"/>
    <col min="944" max="944" width="5" customWidth="1"/>
    <col min="945" max="945" width="5.28515625" customWidth="1"/>
    <col min="946" max="946" width="8" customWidth="1"/>
    <col min="947" max="947" width="4.5703125" customWidth="1"/>
    <col min="948" max="948" width="6.7109375" customWidth="1"/>
    <col min="949" max="949" width="7.85546875" customWidth="1"/>
    <col min="950" max="950" width="8.28515625" customWidth="1"/>
    <col min="951" max="951" width="7.140625" customWidth="1"/>
    <col min="952" max="952" width="11.140625" customWidth="1"/>
    <col min="953" max="953" width="8" customWidth="1"/>
    <col min="959" max="961" width="8.7109375" customWidth="1"/>
    <col min="962" max="962" width="6.85546875" customWidth="1"/>
    <col min="963" max="963" width="6.7109375" customWidth="1"/>
    <col min="966" max="966" width="8.42578125" customWidth="1"/>
    <col min="967" max="967" width="10.5703125" customWidth="1"/>
    <col min="1185" max="1186" width="10" customWidth="1"/>
    <col min="1187" max="1187" width="11.7109375" customWidth="1"/>
    <col min="1188" max="1188" width="12.140625" customWidth="1"/>
    <col min="1189" max="1189" width="10.42578125" customWidth="1"/>
    <col min="1191" max="1191" width="2.85546875" customWidth="1"/>
    <col min="1193" max="1193" width="12.85546875" customWidth="1"/>
    <col min="1194" max="1194" width="3.85546875" customWidth="1"/>
    <col min="1195" max="1195" width="5.28515625" customWidth="1"/>
    <col min="1196" max="1196" width="5.7109375" customWidth="1"/>
    <col min="1197" max="1197" width="5.28515625" customWidth="1"/>
    <col min="1198" max="1198" width="5.140625" customWidth="1"/>
    <col min="1199" max="1199" width="5.28515625" customWidth="1"/>
    <col min="1200" max="1200" width="5" customWidth="1"/>
    <col min="1201" max="1201" width="5.28515625" customWidth="1"/>
    <col min="1202" max="1202" width="8" customWidth="1"/>
    <col min="1203" max="1203" width="4.5703125" customWidth="1"/>
    <col min="1204" max="1204" width="6.7109375" customWidth="1"/>
    <col min="1205" max="1205" width="7.85546875" customWidth="1"/>
    <col min="1206" max="1206" width="8.28515625" customWidth="1"/>
    <col min="1207" max="1207" width="7.140625" customWidth="1"/>
    <col min="1208" max="1208" width="11.140625" customWidth="1"/>
    <col min="1209" max="1209" width="8" customWidth="1"/>
    <col min="1215" max="1217" width="8.7109375" customWidth="1"/>
    <col min="1218" max="1218" width="6.85546875" customWidth="1"/>
    <col min="1219" max="1219" width="6.7109375" customWidth="1"/>
    <col min="1222" max="1222" width="8.42578125" customWidth="1"/>
    <col min="1223" max="1223" width="10.5703125" customWidth="1"/>
    <col min="1441" max="1442" width="10" customWidth="1"/>
    <col min="1443" max="1443" width="11.7109375" customWidth="1"/>
    <col min="1444" max="1444" width="12.140625" customWidth="1"/>
    <col min="1445" max="1445" width="10.42578125" customWidth="1"/>
    <col min="1447" max="1447" width="2.85546875" customWidth="1"/>
    <col min="1449" max="1449" width="12.85546875" customWidth="1"/>
    <col min="1450" max="1450" width="3.85546875" customWidth="1"/>
    <col min="1451" max="1451" width="5.28515625" customWidth="1"/>
    <col min="1452" max="1452" width="5.7109375" customWidth="1"/>
    <col min="1453" max="1453" width="5.28515625" customWidth="1"/>
    <col min="1454" max="1454" width="5.140625" customWidth="1"/>
    <col min="1455" max="1455" width="5.28515625" customWidth="1"/>
    <col min="1456" max="1456" width="5" customWidth="1"/>
    <col min="1457" max="1457" width="5.28515625" customWidth="1"/>
    <col min="1458" max="1458" width="8" customWidth="1"/>
    <col min="1459" max="1459" width="4.5703125" customWidth="1"/>
    <col min="1460" max="1460" width="6.7109375" customWidth="1"/>
    <col min="1461" max="1461" width="7.85546875" customWidth="1"/>
    <col min="1462" max="1462" width="8.28515625" customWidth="1"/>
    <col min="1463" max="1463" width="7.140625" customWidth="1"/>
    <col min="1464" max="1464" width="11.140625" customWidth="1"/>
    <col min="1465" max="1465" width="8" customWidth="1"/>
    <col min="1471" max="1473" width="8.7109375" customWidth="1"/>
    <col min="1474" max="1474" width="6.85546875" customWidth="1"/>
    <col min="1475" max="1475" width="6.7109375" customWidth="1"/>
    <col min="1478" max="1478" width="8.42578125" customWidth="1"/>
    <col min="1479" max="1479" width="10.5703125" customWidth="1"/>
    <col min="1697" max="1698" width="10" customWidth="1"/>
    <col min="1699" max="1699" width="11.7109375" customWidth="1"/>
    <col min="1700" max="1700" width="12.140625" customWidth="1"/>
    <col min="1701" max="1701" width="10.42578125" customWidth="1"/>
    <col min="1703" max="1703" width="2.85546875" customWidth="1"/>
    <col min="1705" max="1705" width="12.85546875" customWidth="1"/>
    <col min="1706" max="1706" width="3.85546875" customWidth="1"/>
    <col min="1707" max="1707" width="5.28515625" customWidth="1"/>
    <col min="1708" max="1708" width="5.7109375" customWidth="1"/>
    <col min="1709" max="1709" width="5.28515625" customWidth="1"/>
    <col min="1710" max="1710" width="5.140625" customWidth="1"/>
    <col min="1711" max="1711" width="5.28515625" customWidth="1"/>
    <col min="1712" max="1712" width="5" customWidth="1"/>
    <col min="1713" max="1713" width="5.28515625" customWidth="1"/>
    <col min="1714" max="1714" width="8" customWidth="1"/>
    <col min="1715" max="1715" width="4.5703125" customWidth="1"/>
    <col min="1716" max="1716" width="6.7109375" customWidth="1"/>
    <col min="1717" max="1717" width="7.85546875" customWidth="1"/>
    <col min="1718" max="1718" width="8.28515625" customWidth="1"/>
    <col min="1719" max="1719" width="7.140625" customWidth="1"/>
    <col min="1720" max="1720" width="11.140625" customWidth="1"/>
    <col min="1721" max="1721" width="8" customWidth="1"/>
    <col min="1727" max="1729" width="8.7109375" customWidth="1"/>
    <col min="1730" max="1730" width="6.85546875" customWidth="1"/>
    <col min="1731" max="1731" width="6.7109375" customWidth="1"/>
    <col min="1734" max="1734" width="8.42578125" customWidth="1"/>
    <col min="1735" max="1735" width="10.5703125" customWidth="1"/>
    <col min="1953" max="1954" width="10" customWidth="1"/>
    <col min="1955" max="1955" width="11.7109375" customWidth="1"/>
    <col min="1956" max="1956" width="12.140625" customWidth="1"/>
    <col min="1957" max="1957" width="10.42578125" customWidth="1"/>
    <col min="1959" max="1959" width="2.85546875" customWidth="1"/>
    <col min="1961" max="1961" width="12.85546875" customWidth="1"/>
    <col min="1962" max="1962" width="3.85546875" customWidth="1"/>
    <col min="1963" max="1963" width="5.28515625" customWidth="1"/>
    <col min="1964" max="1964" width="5.7109375" customWidth="1"/>
    <col min="1965" max="1965" width="5.28515625" customWidth="1"/>
    <col min="1966" max="1966" width="5.140625" customWidth="1"/>
    <col min="1967" max="1967" width="5.28515625" customWidth="1"/>
    <col min="1968" max="1968" width="5" customWidth="1"/>
    <col min="1969" max="1969" width="5.28515625" customWidth="1"/>
    <col min="1970" max="1970" width="8" customWidth="1"/>
    <col min="1971" max="1971" width="4.5703125" customWidth="1"/>
    <col min="1972" max="1972" width="6.7109375" customWidth="1"/>
    <col min="1973" max="1973" width="7.85546875" customWidth="1"/>
    <col min="1974" max="1974" width="8.28515625" customWidth="1"/>
    <col min="1975" max="1975" width="7.140625" customWidth="1"/>
    <col min="1976" max="1976" width="11.140625" customWidth="1"/>
    <col min="1977" max="1977" width="8" customWidth="1"/>
    <col min="1983" max="1985" width="8.7109375" customWidth="1"/>
    <col min="1986" max="1986" width="6.85546875" customWidth="1"/>
    <col min="1987" max="1987" width="6.7109375" customWidth="1"/>
    <col min="1990" max="1990" width="8.42578125" customWidth="1"/>
    <col min="1991" max="1991" width="10.5703125" customWidth="1"/>
    <col min="2209" max="2210" width="10" customWidth="1"/>
    <col min="2211" max="2211" width="11.7109375" customWidth="1"/>
    <col min="2212" max="2212" width="12.140625" customWidth="1"/>
    <col min="2213" max="2213" width="10.42578125" customWidth="1"/>
    <col min="2215" max="2215" width="2.85546875" customWidth="1"/>
    <col min="2217" max="2217" width="12.85546875" customWidth="1"/>
    <col min="2218" max="2218" width="3.85546875" customWidth="1"/>
    <col min="2219" max="2219" width="5.28515625" customWidth="1"/>
    <col min="2220" max="2220" width="5.7109375" customWidth="1"/>
    <col min="2221" max="2221" width="5.28515625" customWidth="1"/>
    <col min="2222" max="2222" width="5.140625" customWidth="1"/>
    <col min="2223" max="2223" width="5.28515625" customWidth="1"/>
    <col min="2224" max="2224" width="5" customWidth="1"/>
    <col min="2225" max="2225" width="5.28515625" customWidth="1"/>
    <col min="2226" max="2226" width="8" customWidth="1"/>
    <col min="2227" max="2227" width="4.5703125" customWidth="1"/>
    <col min="2228" max="2228" width="6.7109375" customWidth="1"/>
    <col min="2229" max="2229" width="7.85546875" customWidth="1"/>
    <col min="2230" max="2230" width="8.28515625" customWidth="1"/>
    <col min="2231" max="2231" width="7.140625" customWidth="1"/>
    <col min="2232" max="2232" width="11.140625" customWidth="1"/>
    <col min="2233" max="2233" width="8" customWidth="1"/>
    <col min="2239" max="2241" width="8.7109375" customWidth="1"/>
    <col min="2242" max="2242" width="6.85546875" customWidth="1"/>
    <col min="2243" max="2243" width="6.7109375" customWidth="1"/>
    <col min="2246" max="2246" width="8.42578125" customWidth="1"/>
    <col min="2247" max="2247" width="10.5703125" customWidth="1"/>
    <col min="2465" max="2466" width="10" customWidth="1"/>
    <col min="2467" max="2467" width="11.7109375" customWidth="1"/>
    <col min="2468" max="2468" width="12.140625" customWidth="1"/>
    <col min="2469" max="2469" width="10.42578125" customWidth="1"/>
    <col min="2471" max="2471" width="2.85546875" customWidth="1"/>
    <col min="2473" max="2473" width="12.85546875" customWidth="1"/>
    <col min="2474" max="2474" width="3.85546875" customWidth="1"/>
    <col min="2475" max="2475" width="5.28515625" customWidth="1"/>
    <col min="2476" max="2476" width="5.7109375" customWidth="1"/>
    <col min="2477" max="2477" width="5.28515625" customWidth="1"/>
    <col min="2478" max="2478" width="5.140625" customWidth="1"/>
    <col min="2479" max="2479" width="5.28515625" customWidth="1"/>
    <col min="2480" max="2480" width="5" customWidth="1"/>
    <col min="2481" max="2481" width="5.28515625" customWidth="1"/>
    <col min="2482" max="2482" width="8" customWidth="1"/>
    <col min="2483" max="2483" width="4.5703125" customWidth="1"/>
    <col min="2484" max="2484" width="6.7109375" customWidth="1"/>
    <col min="2485" max="2485" width="7.85546875" customWidth="1"/>
    <col min="2486" max="2486" width="8.28515625" customWidth="1"/>
    <col min="2487" max="2487" width="7.140625" customWidth="1"/>
    <col min="2488" max="2488" width="11.140625" customWidth="1"/>
    <col min="2489" max="2489" width="8" customWidth="1"/>
    <col min="2495" max="2497" width="8.7109375" customWidth="1"/>
    <col min="2498" max="2498" width="6.85546875" customWidth="1"/>
    <col min="2499" max="2499" width="6.7109375" customWidth="1"/>
    <col min="2502" max="2502" width="8.42578125" customWidth="1"/>
    <col min="2503" max="2503" width="10.5703125" customWidth="1"/>
    <col min="2721" max="2722" width="10" customWidth="1"/>
    <col min="2723" max="2723" width="11.7109375" customWidth="1"/>
    <col min="2724" max="2724" width="12.140625" customWidth="1"/>
    <col min="2725" max="2725" width="10.42578125" customWidth="1"/>
    <col min="2727" max="2727" width="2.85546875" customWidth="1"/>
    <col min="2729" max="2729" width="12.85546875" customWidth="1"/>
    <col min="2730" max="2730" width="3.85546875" customWidth="1"/>
    <col min="2731" max="2731" width="5.28515625" customWidth="1"/>
    <col min="2732" max="2732" width="5.7109375" customWidth="1"/>
    <col min="2733" max="2733" width="5.28515625" customWidth="1"/>
    <col min="2734" max="2734" width="5.140625" customWidth="1"/>
    <col min="2735" max="2735" width="5.28515625" customWidth="1"/>
    <col min="2736" max="2736" width="5" customWidth="1"/>
    <col min="2737" max="2737" width="5.28515625" customWidth="1"/>
    <col min="2738" max="2738" width="8" customWidth="1"/>
    <col min="2739" max="2739" width="4.5703125" customWidth="1"/>
    <col min="2740" max="2740" width="6.7109375" customWidth="1"/>
    <col min="2741" max="2741" width="7.85546875" customWidth="1"/>
    <col min="2742" max="2742" width="8.28515625" customWidth="1"/>
    <col min="2743" max="2743" width="7.140625" customWidth="1"/>
    <col min="2744" max="2744" width="11.140625" customWidth="1"/>
    <col min="2745" max="2745" width="8" customWidth="1"/>
    <col min="2751" max="2753" width="8.7109375" customWidth="1"/>
    <col min="2754" max="2754" width="6.85546875" customWidth="1"/>
    <col min="2755" max="2755" width="6.7109375" customWidth="1"/>
    <col min="2758" max="2758" width="8.42578125" customWidth="1"/>
    <col min="2759" max="2759" width="10.5703125" customWidth="1"/>
    <col min="2977" max="2978" width="10" customWidth="1"/>
    <col min="2979" max="2979" width="11.7109375" customWidth="1"/>
    <col min="2980" max="2980" width="12.140625" customWidth="1"/>
    <col min="2981" max="2981" width="10.42578125" customWidth="1"/>
    <col min="2983" max="2983" width="2.85546875" customWidth="1"/>
    <col min="2985" max="2985" width="12.85546875" customWidth="1"/>
    <col min="2986" max="2986" width="3.85546875" customWidth="1"/>
    <col min="2987" max="2987" width="5.28515625" customWidth="1"/>
    <col min="2988" max="2988" width="5.7109375" customWidth="1"/>
    <col min="2989" max="2989" width="5.28515625" customWidth="1"/>
    <col min="2990" max="2990" width="5.140625" customWidth="1"/>
    <col min="2991" max="2991" width="5.28515625" customWidth="1"/>
    <col min="2992" max="2992" width="5" customWidth="1"/>
    <col min="2993" max="2993" width="5.28515625" customWidth="1"/>
    <col min="2994" max="2994" width="8" customWidth="1"/>
    <col min="2995" max="2995" width="4.5703125" customWidth="1"/>
    <col min="2996" max="2996" width="6.7109375" customWidth="1"/>
    <col min="2997" max="2997" width="7.85546875" customWidth="1"/>
    <col min="2998" max="2998" width="8.28515625" customWidth="1"/>
    <col min="2999" max="2999" width="7.140625" customWidth="1"/>
    <col min="3000" max="3000" width="11.140625" customWidth="1"/>
    <col min="3001" max="3001" width="8" customWidth="1"/>
    <col min="3007" max="3009" width="8.7109375" customWidth="1"/>
    <col min="3010" max="3010" width="6.85546875" customWidth="1"/>
    <col min="3011" max="3011" width="6.7109375" customWidth="1"/>
    <col min="3014" max="3014" width="8.42578125" customWidth="1"/>
    <col min="3015" max="3015" width="10.5703125" customWidth="1"/>
    <col min="3233" max="3234" width="10" customWidth="1"/>
    <col min="3235" max="3235" width="11.7109375" customWidth="1"/>
    <col min="3236" max="3236" width="12.140625" customWidth="1"/>
    <col min="3237" max="3237" width="10.42578125" customWidth="1"/>
    <col min="3239" max="3239" width="2.85546875" customWidth="1"/>
    <col min="3241" max="3241" width="12.85546875" customWidth="1"/>
    <col min="3242" max="3242" width="3.85546875" customWidth="1"/>
    <col min="3243" max="3243" width="5.28515625" customWidth="1"/>
    <col min="3244" max="3244" width="5.7109375" customWidth="1"/>
    <col min="3245" max="3245" width="5.28515625" customWidth="1"/>
    <col min="3246" max="3246" width="5.140625" customWidth="1"/>
    <col min="3247" max="3247" width="5.28515625" customWidth="1"/>
    <col min="3248" max="3248" width="5" customWidth="1"/>
    <col min="3249" max="3249" width="5.28515625" customWidth="1"/>
    <col min="3250" max="3250" width="8" customWidth="1"/>
    <col min="3251" max="3251" width="4.5703125" customWidth="1"/>
    <col min="3252" max="3252" width="6.7109375" customWidth="1"/>
    <col min="3253" max="3253" width="7.85546875" customWidth="1"/>
    <col min="3254" max="3254" width="8.28515625" customWidth="1"/>
    <col min="3255" max="3255" width="7.140625" customWidth="1"/>
    <col min="3256" max="3256" width="11.140625" customWidth="1"/>
    <col min="3257" max="3257" width="8" customWidth="1"/>
    <col min="3263" max="3265" width="8.7109375" customWidth="1"/>
    <col min="3266" max="3266" width="6.85546875" customWidth="1"/>
    <col min="3267" max="3267" width="6.7109375" customWidth="1"/>
    <col min="3270" max="3270" width="8.42578125" customWidth="1"/>
    <col min="3271" max="3271" width="10.5703125" customWidth="1"/>
    <col min="3489" max="3490" width="10" customWidth="1"/>
    <col min="3491" max="3491" width="11.7109375" customWidth="1"/>
    <col min="3492" max="3492" width="12.140625" customWidth="1"/>
    <col min="3493" max="3493" width="10.42578125" customWidth="1"/>
    <col min="3495" max="3495" width="2.85546875" customWidth="1"/>
    <col min="3497" max="3497" width="12.85546875" customWidth="1"/>
    <col min="3498" max="3498" width="3.85546875" customWidth="1"/>
    <col min="3499" max="3499" width="5.28515625" customWidth="1"/>
    <col min="3500" max="3500" width="5.7109375" customWidth="1"/>
    <col min="3501" max="3501" width="5.28515625" customWidth="1"/>
    <col min="3502" max="3502" width="5.140625" customWidth="1"/>
    <col min="3503" max="3503" width="5.28515625" customWidth="1"/>
    <col min="3504" max="3504" width="5" customWidth="1"/>
    <col min="3505" max="3505" width="5.28515625" customWidth="1"/>
    <col min="3506" max="3506" width="8" customWidth="1"/>
    <col min="3507" max="3507" width="4.5703125" customWidth="1"/>
    <col min="3508" max="3508" width="6.7109375" customWidth="1"/>
    <col min="3509" max="3509" width="7.85546875" customWidth="1"/>
    <col min="3510" max="3510" width="8.28515625" customWidth="1"/>
    <col min="3511" max="3511" width="7.140625" customWidth="1"/>
    <col min="3512" max="3512" width="11.140625" customWidth="1"/>
    <col min="3513" max="3513" width="8" customWidth="1"/>
    <col min="3519" max="3521" width="8.7109375" customWidth="1"/>
    <col min="3522" max="3522" width="6.85546875" customWidth="1"/>
    <col min="3523" max="3523" width="6.7109375" customWidth="1"/>
    <col min="3526" max="3526" width="8.42578125" customWidth="1"/>
    <col min="3527" max="3527" width="10.5703125" customWidth="1"/>
    <col min="3745" max="3746" width="10" customWidth="1"/>
    <col min="3747" max="3747" width="11.7109375" customWidth="1"/>
    <col min="3748" max="3748" width="12.140625" customWidth="1"/>
    <col min="3749" max="3749" width="10.42578125" customWidth="1"/>
    <col min="3751" max="3751" width="2.85546875" customWidth="1"/>
    <col min="3753" max="3753" width="12.85546875" customWidth="1"/>
    <col min="3754" max="3754" width="3.85546875" customWidth="1"/>
    <col min="3755" max="3755" width="5.28515625" customWidth="1"/>
    <col min="3756" max="3756" width="5.7109375" customWidth="1"/>
    <col min="3757" max="3757" width="5.28515625" customWidth="1"/>
    <col min="3758" max="3758" width="5.140625" customWidth="1"/>
    <col min="3759" max="3759" width="5.28515625" customWidth="1"/>
    <col min="3760" max="3760" width="5" customWidth="1"/>
    <col min="3761" max="3761" width="5.28515625" customWidth="1"/>
    <col min="3762" max="3762" width="8" customWidth="1"/>
    <col min="3763" max="3763" width="4.5703125" customWidth="1"/>
    <col min="3764" max="3764" width="6.7109375" customWidth="1"/>
    <col min="3765" max="3765" width="7.85546875" customWidth="1"/>
    <col min="3766" max="3766" width="8.28515625" customWidth="1"/>
    <col min="3767" max="3767" width="7.140625" customWidth="1"/>
    <col min="3768" max="3768" width="11.140625" customWidth="1"/>
    <col min="3769" max="3769" width="8" customWidth="1"/>
    <col min="3775" max="3777" width="8.7109375" customWidth="1"/>
    <col min="3778" max="3778" width="6.85546875" customWidth="1"/>
    <col min="3779" max="3779" width="6.7109375" customWidth="1"/>
    <col min="3782" max="3782" width="8.42578125" customWidth="1"/>
    <col min="3783" max="3783" width="10.5703125" customWidth="1"/>
    <col min="4001" max="4002" width="10" customWidth="1"/>
    <col min="4003" max="4003" width="11.7109375" customWidth="1"/>
    <col min="4004" max="4004" width="12.140625" customWidth="1"/>
    <col min="4005" max="4005" width="10.42578125" customWidth="1"/>
    <col min="4007" max="4007" width="2.85546875" customWidth="1"/>
    <col min="4009" max="4009" width="12.85546875" customWidth="1"/>
    <col min="4010" max="4010" width="3.85546875" customWidth="1"/>
    <col min="4011" max="4011" width="5.28515625" customWidth="1"/>
    <col min="4012" max="4012" width="5.7109375" customWidth="1"/>
    <col min="4013" max="4013" width="5.28515625" customWidth="1"/>
    <col min="4014" max="4014" width="5.140625" customWidth="1"/>
    <col min="4015" max="4015" width="5.28515625" customWidth="1"/>
    <col min="4016" max="4016" width="5" customWidth="1"/>
    <col min="4017" max="4017" width="5.28515625" customWidth="1"/>
    <col min="4018" max="4018" width="8" customWidth="1"/>
    <col min="4019" max="4019" width="4.5703125" customWidth="1"/>
    <col min="4020" max="4020" width="6.7109375" customWidth="1"/>
    <col min="4021" max="4021" width="7.85546875" customWidth="1"/>
    <col min="4022" max="4022" width="8.28515625" customWidth="1"/>
    <col min="4023" max="4023" width="7.140625" customWidth="1"/>
    <col min="4024" max="4024" width="11.140625" customWidth="1"/>
    <col min="4025" max="4025" width="8" customWidth="1"/>
    <col min="4031" max="4033" width="8.7109375" customWidth="1"/>
    <col min="4034" max="4034" width="6.85546875" customWidth="1"/>
    <col min="4035" max="4035" width="6.7109375" customWidth="1"/>
    <col min="4038" max="4038" width="8.42578125" customWidth="1"/>
    <col min="4039" max="4039" width="10.5703125" customWidth="1"/>
    <col min="4257" max="4258" width="10" customWidth="1"/>
    <col min="4259" max="4259" width="11.7109375" customWidth="1"/>
    <col min="4260" max="4260" width="12.140625" customWidth="1"/>
    <col min="4261" max="4261" width="10.42578125" customWidth="1"/>
    <col min="4263" max="4263" width="2.85546875" customWidth="1"/>
    <col min="4265" max="4265" width="12.85546875" customWidth="1"/>
    <col min="4266" max="4266" width="3.85546875" customWidth="1"/>
    <col min="4267" max="4267" width="5.28515625" customWidth="1"/>
    <col min="4268" max="4268" width="5.7109375" customWidth="1"/>
    <col min="4269" max="4269" width="5.28515625" customWidth="1"/>
    <col min="4270" max="4270" width="5.140625" customWidth="1"/>
    <col min="4271" max="4271" width="5.28515625" customWidth="1"/>
    <col min="4272" max="4272" width="5" customWidth="1"/>
    <col min="4273" max="4273" width="5.28515625" customWidth="1"/>
    <col min="4274" max="4274" width="8" customWidth="1"/>
    <col min="4275" max="4275" width="4.5703125" customWidth="1"/>
    <col min="4276" max="4276" width="6.7109375" customWidth="1"/>
    <col min="4277" max="4277" width="7.85546875" customWidth="1"/>
    <col min="4278" max="4278" width="8.28515625" customWidth="1"/>
    <col min="4279" max="4279" width="7.140625" customWidth="1"/>
    <col min="4280" max="4280" width="11.140625" customWidth="1"/>
    <col min="4281" max="4281" width="8" customWidth="1"/>
    <col min="4287" max="4289" width="8.7109375" customWidth="1"/>
    <col min="4290" max="4290" width="6.85546875" customWidth="1"/>
    <col min="4291" max="4291" width="6.7109375" customWidth="1"/>
    <col min="4294" max="4294" width="8.42578125" customWidth="1"/>
    <col min="4295" max="4295" width="10.5703125" customWidth="1"/>
    <col min="4513" max="4514" width="10" customWidth="1"/>
    <col min="4515" max="4515" width="11.7109375" customWidth="1"/>
    <col min="4516" max="4516" width="12.140625" customWidth="1"/>
    <col min="4517" max="4517" width="10.42578125" customWidth="1"/>
    <col min="4519" max="4519" width="2.85546875" customWidth="1"/>
    <col min="4521" max="4521" width="12.85546875" customWidth="1"/>
    <col min="4522" max="4522" width="3.85546875" customWidth="1"/>
    <col min="4523" max="4523" width="5.28515625" customWidth="1"/>
    <col min="4524" max="4524" width="5.7109375" customWidth="1"/>
    <col min="4525" max="4525" width="5.28515625" customWidth="1"/>
    <col min="4526" max="4526" width="5.140625" customWidth="1"/>
    <col min="4527" max="4527" width="5.28515625" customWidth="1"/>
    <col min="4528" max="4528" width="5" customWidth="1"/>
    <col min="4529" max="4529" width="5.28515625" customWidth="1"/>
    <col min="4530" max="4530" width="8" customWidth="1"/>
    <col min="4531" max="4531" width="4.5703125" customWidth="1"/>
    <col min="4532" max="4532" width="6.7109375" customWidth="1"/>
    <col min="4533" max="4533" width="7.85546875" customWidth="1"/>
    <col min="4534" max="4534" width="8.28515625" customWidth="1"/>
    <col min="4535" max="4535" width="7.140625" customWidth="1"/>
    <col min="4536" max="4536" width="11.140625" customWidth="1"/>
    <col min="4537" max="4537" width="8" customWidth="1"/>
    <col min="4543" max="4545" width="8.7109375" customWidth="1"/>
    <col min="4546" max="4546" width="6.85546875" customWidth="1"/>
    <col min="4547" max="4547" width="6.7109375" customWidth="1"/>
    <col min="4550" max="4550" width="8.42578125" customWidth="1"/>
    <col min="4551" max="4551" width="10.5703125" customWidth="1"/>
    <col min="4769" max="4770" width="10" customWidth="1"/>
    <col min="4771" max="4771" width="11.7109375" customWidth="1"/>
    <col min="4772" max="4772" width="12.140625" customWidth="1"/>
    <col min="4773" max="4773" width="10.42578125" customWidth="1"/>
    <col min="4775" max="4775" width="2.85546875" customWidth="1"/>
    <col min="4777" max="4777" width="12.85546875" customWidth="1"/>
    <col min="4778" max="4778" width="3.85546875" customWidth="1"/>
    <col min="4779" max="4779" width="5.28515625" customWidth="1"/>
    <col min="4780" max="4780" width="5.7109375" customWidth="1"/>
    <col min="4781" max="4781" width="5.28515625" customWidth="1"/>
    <col min="4782" max="4782" width="5.140625" customWidth="1"/>
    <col min="4783" max="4783" width="5.28515625" customWidth="1"/>
    <col min="4784" max="4784" width="5" customWidth="1"/>
    <col min="4785" max="4785" width="5.28515625" customWidth="1"/>
    <col min="4786" max="4786" width="8" customWidth="1"/>
    <col min="4787" max="4787" width="4.5703125" customWidth="1"/>
    <col min="4788" max="4788" width="6.7109375" customWidth="1"/>
    <col min="4789" max="4789" width="7.85546875" customWidth="1"/>
    <col min="4790" max="4790" width="8.28515625" customWidth="1"/>
    <col min="4791" max="4791" width="7.140625" customWidth="1"/>
    <col min="4792" max="4792" width="11.140625" customWidth="1"/>
    <col min="4793" max="4793" width="8" customWidth="1"/>
    <col min="4799" max="4801" width="8.7109375" customWidth="1"/>
    <col min="4802" max="4802" width="6.85546875" customWidth="1"/>
    <col min="4803" max="4803" width="6.7109375" customWidth="1"/>
    <col min="4806" max="4806" width="8.42578125" customWidth="1"/>
    <col min="4807" max="4807" width="10.5703125" customWidth="1"/>
    <col min="5025" max="5026" width="10" customWidth="1"/>
    <col min="5027" max="5027" width="11.7109375" customWidth="1"/>
    <col min="5028" max="5028" width="12.140625" customWidth="1"/>
    <col min="5029" max="5029" width="10.42578125" customWidth="1"/>
    <col min="5031" max="5031" width="2.85546875" customWidth="1"/>
    <col min="5033" max="5033" width="12.85546875" customWidth="1"/>
    <col min="5034" max="5034" width="3.85546875" customWidth="1"/>
    <col min="5035" max="5035" width="5.28515625" customWidth="1"/>
    <col min="5036" max="5036" width="5.7109375" customWidth="1"/>
    <col min="5037" max="5037" width="5.28515625" customWidth="1"/>
    <col min="5038" max="5038" width="5.140625" customWidth="1"/>
    <col min="5039" max="5039" width="5.28515625" customWidth="1"/>
    <col min="5040" max="5040" width="5" customWidth="1"/>
    <col min="5041" max="5041" width="5.28515625" customWidth="1"/>
    <col min="5042" max="5042" width="8" customWidth="1"/>
    <col min="5043" max="5043" width="4.5703125" customWidth="1"/>
    <col min="5044" max="5044" width="6.7109375" customWidth="1"/>
    <col min="5045" max="5045" width="7.85546875" customWidth="1"/>
    <col min="5046" max="5046" width="8.28515625" customWidth="1"/>
    <col min="5047" max="5047" width="7.140625" customWidth="1"/>
    <col min="5048" max="5048" width="11.140625" customWidth="1"/>
    <col min="5049" max="5049" width="8" customWidth="1"/>
    <col min="5055" max="5057" width="8.7109375" customWidth="1"/>
    <col min="5058" max="5058" width="6.85546875" customWidth="1"/>
    <col min="5059" max="5059" width="6.7109375" customWidth="1"/>
    <col min="5062" max="5062" width="8.42578125" customWidth="1"/>
    <col min="5063" max="5063" width="10.5703125" customWidth="1"/>
    <col min="5281" max="5282" width="10" customWidth="1"/>
    <col min="5283" max="5283" width="11.7109375" customWidth="1"/>
    <col min="5284" max="5284" width="12.140625" customWidth="1"/>
    <col min="5285" max="5285" width="10.42578125" customWidth="1"/>
    <col min="5287" max="5287" width="2.85546875" customWidth="1"/>
    <col min="5289" max="5289" width="12.85546875" customWidth="1"/>
    <col min="5290" max="5290" width="3.85546875" customWidth="1"/>
    <col min="5291" max="5291" width="5.28515625" customWidth="1"/>
    <col min="5292" max="5292" width="5.7109375" customWidth="1"/>
    <col min="5293" max="5293" width="5.28515625" customWidth="1"/>
    <col min="5294" max="5294" width="5.140625" customWidth="1"/>
    <col min="5295" max="5295" width="5.28515625" customWidth="1"/>
    <col min="5296" max="5296" width="5" customWidth="1"/>
    <col min="5297" max="5297" width="5.28515625" customWidth="1"/>
    <col min="5298" max="5298" width="8" customWidth="1"/>
    <col min="5299" max="5299" width="4.5703125" customWidth="1"/>
    <col min="5300" max="5300" width="6.7109375" customWidth="1"/>
    <col min="5301" max="5301" width="7.85546875" customWidth="1"/>
    <col min="5302" max="5302" width="8.28515625" customWidth="1"/>
    <col min="5303" max="5303" width="7.140625" customWidth="1"/>
    <col min="5304" max="5304" width="11.140625" customWidth="1"/>
    <col min="5305" max="5305" width="8" customWidth="1"/>
    <col min="5311" max="5313" width="8.7109375" customWidth="1"/>
    <col min="5314" max="5314" width="6.85546875" customWidth="1"/>
    <col min="5315" max="5315" width="6.7109375" customWidth="1"/>
    <col min="5318" max="5318" width="8.42578125" customWidth="1"/>
    <col min="5319" max="5319" width="10.5703125" customWidth="1"/>
    <col min="5537" max="5538" width="10" customWidth="1"/>
    <col min="5539" max="5539" width="11.7109375" customWidth="1"/>
    <col min="5540" max="5540" width="12.140625" customWidth="1"/>
    <col min="5541" max="5541" width="10.42578125" customWidth="1"/>
    <col min="5543" max="5543" width="2.85546875" customWidth="1"/>
    <col min="5545" max="5545" width="12.85546875" customWidth="1"/>
    <col min="5546" max="5546" width="3.85546875" customWidth="1"/>
    <col min="5547" max="5547" width="5.28515625" customWidth="1"/>
    <col min="5548" max="5548" width="5.7109375" customWidth="1"/>
    <col min="5549" max="5549" width="5.28515625" customWidth="1"/>
    <col min="5550" max="5550" width="5.140625" customWidth="1"/>
    <col min="5551" max="5551" width="5.28515625" customWidth="1"/>
    <col min="5552" max="5552" width="5" customWidth="1"/>
    <col min="5553" max="5553" width="5.28515625" customWidth="1"/>
    <col min="5554" max="5554" width="8" customWidth="1"/>
    <col min="5555" max="5555" width="4.5703125" customWidth="1"/>
    <col min="5556" max="5556" width="6.7109375" customWidth="1"/>
    <col min="5557" max="5557" width="7.85546875" customWidth="1"/>
    <col min="5558" max="5558" width="8.28515625" customWidth="1"/>
    <col min="5559" max="5559" width="7.140625" customWidth="1"/>
    <col min="5560" max="5560" width="11.140625" customWidth="1"/>
    <col min="5561" max="5561" width="8" customWidth="1"/>
    <col min="5567" max="5569" width="8.7109375" customWidth="1"/>
    <col min="5570" max="5570" width="6.85546875" customWidth="1"/>
    <col min="5571" max="5571" width="6.7109375" customWidth="1"/>
    <col min="5574" max="5574" width="8.42578125" customWidth="1"/>
    <col min="5575" max="5575" width="10.5703125" customWidth="1"/>
    <col min="5793" max="5794" width="10" customWidth="1"/>
    <col min="5795" max="5795" width="11.7109375" customWidth="1"/>
    <col min="5796" max="5796" width="12.140625" customWidth="1"/>
    <col min="5797" max="5797" width="10.42578125" customWidth="1"/>
    <col min="5799" max="5799" width="2.85546875" customWidth="1"/>
    <col min="5801" max="5801" width="12.85546875" customWidth="1"/>
    <col min="5802" max="5802" width="3.85546875" customWidth="1"/>
    <col min="5803" max="5803" width="5.28515625" customWidth="1"/>
    <col min="5804" max="5804" width="5.7109375" customWidth="1"/>
    <col min="5805" max="5805" width="5.28515625" customWidth="1"/>
    <col min="5806" max="5806" width="5.140625" customWidth="1"/>
    <col min="5807" max="5807" width="5.28515625" customWidth="1"/>
    <col min="5808" max="5808" width="5" customWidth="1"/>
    <col min="5809" max="5809" width="5.28515625" customWidth="1"/>
    <col min="5810" max="5810" width="8" customWidth="1"/>
    <col min="5811" max="5811" width="4.5703125" customWidth="1"/>
    <col min="5812" max="5812" width="6.7109375" customWidth="1"/>
    <col min="5813" max="5813" width="7.85546875" customWidth="1"/>
    <col min="5814" max="5814" width="8.28515625" customWidth="1"/>
    <col min="5815" max="5815" width="7.140625" customWidth="1"/>
    <col min="5816" max="5816" width="11.140625" customWidth="1"/>
    <col min="5817" max="5817" width="8" customWidth="1"/>
    <col min="5823" max="5825" width="8.7109375" customWidth="1"/>
    <col min="5826" max="5826" width="6.85546875" customWidth="1"/>
    <col min="5827" max="5827" width="6.7109375" customWidth="1"/>
    <col min="5830" max="5830" width="8.42578125" customWidth="1"/>
    <col min="5831" max="5831" width="10.5703125" customWidth="1"/>
    <col min="6049" max="6050" width="10" customWidth="1"/>
    <col min="6051" max="6051" width="11.7109375" customWidth="1"/>
    <col min="6052" max="6052" width="12.140625" customWidth="1"/>
    <col min="6053" max="6053" width="10.42578125" customWidth="1"/>
    <col min="6055" max="6055" width="2.85546875" customWidth="1"/>
    <col min="6057" max="6057" width="12.85546875" customWidth="1"/>
    <col min="6058" max="6058" width="3.85546875" customWidth="1"/>
    <col min="6059" max="6059" width="5.28515625" customWidth="1"/>
    <col min="6060" max="6060" width="5.7109375" customWidth="1"/>
    <col min="6061" max="6061" width="5.28515625" customWidth="1"/>
    <col min="6062" max="6062" width="5.140625" customWidth="1"/>
    <col min="6063" max="6063" width="5.28515625" customWidth="1"/>
    <col min="6064" max="6064" width="5" customWidth="1"/>
    <col min="6065" max="6065" width="5.28515625" customWidth="1"/>
    <col min="6066" max="6066" width="8" customWidth="1"/>
    <col min="6067" max="6067" width="4.5703125" customWidth="1"/>
    <col min="6068" max="6068" width="6.7109375" customWidth="1"/>
    <col min="6069" max="6069" width="7.85546875" customWidth="1"/>
    <col min="6070" max="6070" width="8.28515625" customWidth="1"/>
    <col min="6071" max="6071" width="7.140625" customWidth="1"/>
    <col min="6072" max="6072" width="11.140625" customWidth="1"/>
    <col min="6073" max="6073" width="8" customWidth="1"/>
    <col min="6079" max="6081" width="8.7109375" customWidth="1"/>
    <col min="6082" max="6082" width="6.85546875" customWidth="1"/>
    <col min="6083" max="6083" width="6.7109375" customWidth="1"/>
    <col min="6086" max="6086" width="8.42578125" customWidth="1"/>
    <col min="6087" max="6087" width="10.5703125" customWidth="1"/>
    <col min="6305" max="6306" width="10" customWidth="1"/>
    <col min="6307" max="6307" width="11.7109375" customWidth="1"/>
    <col min="6308" max="6308" width="12.140625" customWidth="1"/>
    <col min="6309" max="6309" width="10.42578125" customWidth="1"/>
    <col min="6311" max="6311" width="2.85546875" customWidth="1"/>
    <col min="6313" max="6313" width="12.85546875" customWidth="1"/>
    <col min="6314" max="6314" width="3.85546875" customWidth="1"/>
    <col min="6315" max="6315" width="5.28515625" customWidth="1"/>
    <col min="6316" max="6316" width="5.7109375" customWidth="1"/>
    <col min="6317" max="6317" width="5.28515625" customWidth="1"/>
    <col min="6318" max="6318" width="5.140625" customWidth="1"/>
    <col min="6319" max="6319" width="5.28515625" customWidth="1"/>
    <col min="6320" max="6320" width="5" customWidth="1"/>
    <col min="6321" max="6321" width="5.28515625" customWidth="1"/>
    <col min="6322" max="6322" width="8" customWidth="1"/>
    <col min="6323" max="6323" width="4.5703125" customWidth="1"/>
    <col min="6324" max="6324" width="6.7109375" customWidth="1"/>
    <col min="6325" max="6325" width="7.85546875" customWidth="1"/>
    <col min="6326" max="6326" width="8.28515625" customWidth="1"/>
    <col min="6327" max="6327" width="7.140625" customWidth="1"/>
    <col min="6328" max="6328" width="11.140625" customWidth="1"/>
    <col min="6329" max="6329" width="8" customWidth="1"/>
    <col min="6335" max="6337" width="8.7109375" customWidth="1"/>
    <col min="6338" max="6338" width="6.85546875" customWidth="1"/>
    <col min="6339" max="6339" width="6.7109375" customWidth="1"/>
    <col min="6342" max="6342" width="8.42578125" customWidth="1"/>
    <col min="6343" max="6343" width="10.5703125" customWidth="1"/>
    <col min="6561" max="6562" width="10" customWidth="1"/>
    <col min="6563" max="6563" width="11.7109375" customWidth="1"/>
    <col min="6564" max="6564" width="12.140625" customWidth="1"/>
    <col min="6565" max="6565" width="10.42578125" customWidth="1"/>
    <col min="6567" max="6567" width="2.85546875" customWidth="1"/>
    <col min="6569" max="6569" width="12.85546875" customWidth="1"/>
    <col min="6570" max="6570" width="3.85546875" customWidth="1"/>
    <col min="6571" max="6571" width="5.28515625" customWidth="1"/>
    <col min="6572" max="6572" width="5.7109375" customWidth="1"/>
    <col min="6573" max="6573" width="5.28515625" customWidth="1"/>
    <col min="6574" max="6574" width="5.140625" customWidth="1"/>
    <col min="6575" max="6575" width="5.28515625" customWidth="1"/>
    <col min="6576" max="6576" width="5" customWidth="1"/>
    <col min="6577" max="6577" width="5.28515625" customWidth="1"/>
    <col min="6578" max="6578" width="8" customWidth="1"/>
    <col min="6579" max="6579" width="4.5703125" customWidth="1"/>
    <col min="6580" max="6580" width="6.7109375" customWidth="1"/>
    <col min="6581" max="6581" width="7.85546875" customWidth="1"/>
    <col min="6582" max="6582" width="8.28515625" customWidth="1"/>
    <col min="6583" max="6583" width="7.140625" customWidth="1"/>
    <col min="6584" max="6584" width="11.140625" customWidth="1"/>
    <col min="6585" max="6585" width="8" customWidth="1"/>
    <col min="6591" max="6593" width="8.7109375" customWidth="1"/>
    <col min="6594" max="6594" width="6.85546875" customWidth="1"/>
    <col min="6595" max="6595" width="6.7109375" customWidth="1"/>
    <col min="6598" max="6598" width="8.42578125" customWidth="1"/>
    <col min="6599" max="6599" width="10.5703125" customWidth="1"/>
    <col min="6817" max="6818" width="10" customWidth="1"/>
    <col min="6819" max="6819" width="11.7109375" customWidth="1"/>
    <col min="6820" max="6820" width="12.140625" customWidth="1"/>
    <col min="6821" max="6821" width="10.42578125" customWidth="1"/>
    <col min="6823" max="6823" width="2.85546875" customWidth="1"/>
    <col min="6825" max="6825" width="12.85546875" customWidth="1"/>
    <col min="6826" max="6826" width="3.85546875" customWidth="1"/>
    <col min="6827" max="6827" width="5.28515625" customWidth="1"/>
    <col min="6828" max="6828" width="5.7109375" customWidth="1"/>
    <col min="6829" max="6829" width="5.28515625" customWidth="1"/>
    <col min="6830" max="6830" width="5.140625" customWidth="1"/>
    <col min="6831" max="6831" width="5.28515625" customWidth="1"/>
    <col min="6832" max="6832" width="5" customWidth="1"/>
    <col min="6833" max="6833" width="5.28515625" customWidth="1"/>
    <col min="6834" max="6834" width="8" customWidth="1"/>
    <col min="6835" max="6835" width="4.5703125" customWidth="1"/>
    <col min="6836" max="6836" width="6.7109375" customWidth="1"/>
    <col min="6837" max="6837" width="7.85546875" customWidth="1"/>
    <col min="6838" max="6838" width="8.28515625" customWidth="1"/>
    <col min="6839" max="6839" width="7.140625" customWidth="1"/>
    <col min="6840" max="6840" width="11.140625" customWidth="1"/>
    <col min="6841" max="6841" width="8" customWidth="1"/>
    <col min="6847" max="6849" width="8.7109375" customWidth="1"/>
    <col min="6850" max="6850" width="6.85546875" customWidth="1"/>
    <col min="6851" max="6851" width="6.7109375" customWidth="1"/>
    <col min="6854" max="6854" width="8.42578125" customWidth="1"/>
    <col min="6855" max="6855" width="10.5703125" customWidth="1"/>
    <col min="7073" max="7074" width="10" customWidth="1"/>
    <col min="7075" max="7075" width="11.7109375" customWidth="1"/>
    <col min="7076" max="7076" width="12.140625" customWidth="1"/>
    <col min="7077" max="7077" width="10.42578125" customWidth="1"/>
    <col min="7079" max="7079" width="2.85546875" customWidth="1"/>
    <col min="7081" max="7081" width="12.85546875" customWidth="1"/>
    <col min="7082" max="7082" width="3.85546875" customWidth="1"/>
    <col min="7083" max="7083" width="5.28515625" customWidth="1"/>
    <col min="7084" max="7084" width="5.7109375" customWidth="1"/>
    <col min="7085" max="7085" width="5.28515625" customWidth="1"/>
    <col min="7086" max="7086" width="5.140625" customWidth="1"/>
    <col min="7087" max="7087" width="5.28515625" customWidth="1"/>
    <col min="7088" max="7088" width="5" customWidth="1"/>
    <col min="7089" max="7089" width="5.28515625" customWidth="1"/>
    <col min="7090" max="7090" width="8" customWidth="1"/>
    <col min="7091" max="7091" width="4.5703125" customWidth="1"/>
    <col min="7092" max="7092" width="6.7109375" customWidth="1"/>
    <col min="7093" max="7093" width="7.85546875" customWidth="1"/>
    <col min="7094" max="7094" width="8.28515625" customWidth="1"/>
    <col min="7095" max="7095" width="7.140625" customWidth="1"/>
    <col min="7096" max="7096" width="11.140625" customWidth="1"/>
    <col min="7097" max="7097" width="8" customWidth="1"/>
    <col min="7103" max="7105" width="8.7109375" customWidth="1"/>
    <col min="7106" max="7106" width="6.85546875" customWidth="1"/>
    <col min="7107" max="7107" width="6.7109375" customWidth="1"/>
    <col min="7110" max="7110" width="8.42578125" customWidth="1"/>
    <col min="7111" max="7111" width="10.5703125" customWidth="1"/>
    <col min="7329" max="7330" width="10" customWidth="1"/>
    <col min="7331" max="7331" width="11.7109375" customWidth="1"/>
    <col min="7332" max="7332" width="12.140625" customWidth="1"/>
    <col min="7333" max="7333" width="10.42578125" customWidth="1"/>
    <col min="7335" max="7335" width="2.85546875" customWidth="1"/>
    <col min="7337" max="7337" width="12.85546875" customWidth="1"/>
    <col min="7338" max="7338" width="3.85546875" customWidth="1"/>
    <col min="7339" max="7339" width="5.28515625" customWidth="1"/>
    <col min="7340" max="7340" width="5.7109375" customWidth="1"/>
    <col min="7341" max="7341" width="5.28515625" customWidth="1"/>
    <col min="7342" max="7342" width="5.140625" customWidth="1"/>
    <col min="7343" max="7343" width="5.28515625" customWidth="1"/>
    <col min="7344" max="7344" width="5" customWidth="1"/>
    <col min="7345" max="7345" width="5.28515625" customWidth="1"/>
    <col min="7346" max="7346" width="8" customWidth="1"/>
    <col min="7347" max="7347" width="4.5703125" customWidth="1"/>
    <col min="7348" max="7348" width="6.7109375" customWidth="1"/>
    <col min="7349" max="7349" width="7.85546875" customWidth="1"/>
    <col min="7350" max="7350" width="8.28515625" customWidth="1"/>
    <col min="7351" max="7351" width="7.140625" customWidth="1"/>
    <col min="7352" max="7352" width="11.140625" customWidth="1"/>
    <col min="7353" max="7353" width="8" customWidth="1"/>
    <col min="7359" max="7361" width="8.7109375" customWidth="1"/>
    <col min="7362" max="7362" width="6.85546875" customWidth="1"/>
    <col min="7363" max="7363" width="6.7109375" customWidth="1"/>
    <col min="7366" max="7366" width="8.42578125" customWidth="1"/>
    <col min="7367" max="7367" width="10.5703125" customWidth="1"/>
    <col min="7585" max="7586" width="10" customWidth="1"/>
    <col min="7587" max="7587" width="11.7109375" customWidth="1"/>
    <col min="7588" max="7588" width="12.140625" customWidth="1"/>
    <col min="7589" max="7589" width="10.42578125" customWidth="1"/>
    <col min="7591" max="7591" width="2.85546875" customWidth="1"/>
    <col min="7593" max="7593" width="12.85546875" customWidth="1"/>
    <col min="7594" max="7594" width="3.85546875" customWidth="1"/>
    <col min="7595" max="7595" width="5.28515625" customWidth="1"/>
    <col min="7596" max="7596" width="5.7109375" customWidth="1"/>
    <col min="7597" max="7597" width="5.28515625" customWidth="1"/>
    <col min="7598" max="7598" width="5.140625" customWidth="1"/>
    <col min="7599" max="7599" width="5.28515625" customWidth="1"/>
    <col min="7600" max="7600" width="5" customWidth="1"/>
    <col min="7601" max="7601" width="5.28515625" customWidth="1"/>
    <col min="7602" max="7602" width="8" customWidth="1"/>
    <col min="7603" max="7603" width="4.5703125" customWidth="1"/>
    <col min="7604" max="7604" width="6.7109375" customWidth="1"/>
    <col min="7605" max="7605" width="7.85546875" customWidth="1"/>
    <col min="7606" max="7606" width="8.28515625" customWidth="1"/>
    <col min="7607" max="7607" width="7.140625" customWidth="1"/>
    <col min="7608" max="7608" width="11.140625" customWidth="1"/>
    <col min="7609" max="7609" width="8" customWidth="1"/>
    <col min="7615" max="7617" width="8.7109375" customWidth="1"/>
    <col min="7618" max="7618" width="6.85546875" customWidth="1"/>
    <col min="7619" max="7619" width="6.7109375" customWidth="1"/>
    <col min="7622" max="7622" width="8.42578125" customWidth="1"/>
    <col min="7623" max="7623" width="10.5703125" customWidth="1"/>
    <col min="7841" max="7842" width="10" customWidth="1"/>
    <col min="7843" max="7843" width="11.7109375" customWidth="1"/>
    <col min="7844" max="7844" width="12.140625" customWidth="1"/>
    <col min="7845" max="7845" width="10.42578125" customWidth="1"/>
    <col min="7847" max="7847" width="2.85546875" customWidth="1"/>
    <col min="7849" max="7849" width="12.85546875" customWidth="1"/>
    <col min="7850" max="7850" width="3.85546875" customWidth="1"/>
    <col min="7851" max="7851" width="5.28515625" customWidth="1"/>
    <col min="7852" max="7852" width="5.7109375" customWidth="1"/>
    <col min="7853" max="7853" width="5.28515625" customWidth="1"/>
    <col min="7854" max="7854" width="5.140625" customWidth="1"/>
    <col min="7855" max="7855" width="5.28515625" customWidth="1"/>
    <col min="7856" max="7856" width="5" customWidth="1"/>
    <col min="7857" max="7857" width="5.28515625" customWidth="1"/>
    <col min="7858" max="7858" width="8" customWidth="1"/>
    <col min="7859" max="7859" width="4.5703125" customWidth="1"/>
    <col min="7860" max="7860" width="6.7109375" customWidth="1"/>
    <col min="7861" max="7861" width="7.85546875" customWidth="1"/>
    <col min="7862" max="7862" width="8.28515625" customWidth="1"/>
    <col min="7863" max="7863" width="7.140625" customWidth="1"/>
    <col min="7864" max="7864" width="11.140625" customWidth="1"/>
    <col min="7865" max="7865" width="8" customWidth="1"/>
    <col min="7871" max="7873" width="8.7109375" customWidth="1"/>
    <col min="7874" max="7874" width="6.85546875" customWidth="1"/>
    <col min="7875" max="7875" width="6.7109375" customWidth="1"/>
    <col min="7878" max="7878" width="8.42578125" customWidth="1"/>
    <col min="7879" max="7879" width="10.5703125" customWidth="1"/>
    <col min="8097" max="8098" width="10" customWidth="1"/>
    <col min="8099" max="8099" width="11.7109375" customWidth="1"/>
    <col min="8100" max="8100" width="12.140625" customWidth="1"/>
    <col min="8101" max="8101" width="10.42578125" customWidth="1"/>
    <col min="8103" max="8103" width="2.85546875" customWidth="1"/>
    <col min="8105" max="8105" width="12.85546875" customWidth="1"/>
    <col min="8106" max="8106" width="3.85546875" customWidth="1"/>
    <col min="8107" max="8107" width="5.28515625" customWidth="1"/>
    <col min="8108" max="8108" width="5.7109375" customWidth="1"/>
    <col min="8109" max="8109" width="5.28515625" customWidth="1"/>
    <col min="8110" max="8110" width="5.140625" customWidth="1"/>
    <col min="8111" max="8111" width="5.28515625" customWidth="1"/>
    <col min="8112" max="8112" width="5" customWidth="1"/>
    <col min="8113" max="8113" width="5.28515625" customWidth="1"/>
    <col min="8114" max="8114" width="8" customWidth="1"/>
    <col min="8115" max="8115" width="4.5703125" customWidth="1"/>
    <col min="8116" max="8116" width="6.7109375" customWidth="1"/>
    <col min="8117" max="8117" width="7.85546875" customWidth="1"/>
    <col min="8118" max="8118" width="8.28515625" customWidth="1"/>
    <col min="8119" max="8119" width="7.140625" customWidth="1"/>
    <col min="8120" max="8120" width="11.140625" customWidth="1"/>
    <col min="8121" max="8121" width="8" customWidth="1"/>
    <col min="8127" max="8129" width="8.7109375" customWidth="1"/>
    <col min="8130" max="8130" width="6.85546875" customWidth="1"/>
    <col min="8131" max="8131" width="6.7109375" customWidth="1"/>
    <col min="8134" max="8134" width="8.42578125" customWidth="1"/>
    <col min="8135" max="8135" width="10.5703125" customWidth="1"/>
    <col min="8353" max="8354" width="10" customWidth="1"/>
    <col min="8355" max="8355" width="11.7109375" customWidth="1"/>
    <col min="8356" max="8356" width="12.140625" customWidth="1"/>
    <col min="8357" max="8357" width="10.42578125" customWidth="1"/>
    <col min="8359" max="8359" width="2.85546875" customWidth="1"/>
    <col min="8361" max="8361" width="12.85546875" customWidth="1"/>
    <col min="8362" max="8362" width="3.85546875" customWidth="1"/>
    <col min="8363" max="8363" width="5.28515625" customWidth="1"/>
    <col min="8364" max="8364" width="5.7109375" customWidth="1"/>
    <col min="8365" max="8365" width="5.28515625" customWidth="1"/>
    <col min="8366" max="8366" width="5.140625" customWidth="1"/>
    <col min="8367" max="8367" width="5.28515625" customWidth="1"/>
    <col min="8368" max="8368" width="5" customWidth="1"/>
    <col min="8369" max="8369" width="5.28515625" customWidth="1"/>
    <col min="8370" max="8370" width="8" customWidth="1"/>
    <col min="8371" max="8371" width="4.5703125" customWidth="1"/>
    <col min="8372" max="8372" width="6.7109375" customWidth="1"/>
    <col min="8373" max="8373" width="7.85546875" customWidth="1"/>
    <col min="8374" max="8374" width="8.28515625" customWidth="1"/>
    <col min="8375" max="8375" width="7.140625" customWidth="1"/>
    <col min="8376" max="8376" width="11.140625" customWidth="1"/>
    <col min="8377" max="8377" width="8" customWidth="1"/>
    <col min="8383" max="8385" width="8.7109375" customWidth="1"/>
    <col min="8386" max="8386" width="6.85546875" customWidth="1"/>
    <col min="8387" max="8387" width="6.7109375" customWidth="1"/>
    <col min="8390" max="8390" width="8.42578125" customWidth="1"/>
    <col min="8391" max="8391" width="10.5703125" customWidth="1"/>
    <col min="8609" max="8610" width="10" customWidth="1"/>
    <col min="8611" max="8611" width="11.7109375" customWidth="1"/>
    <col min="8612" max="8612" width="12.140625" customWidth="1"/>
    <col min="8613" max="8613" width="10.42578125" customWidth="1"/>
    <col min="8615" max="8615" width="2.85546875" customWidth="1"/>
    <col min="8617" max="8617" width="12.85546875" customWidth="1"/>
    <col min="8618" max="8618" width="3.85546875" customWidth="1"/>
    <col min="8619" max="8619" width="5.28515625" customWidth="1"/>
    <col min="8620" max="8620" width="5.7109375" customWidth="1"/>
    <col min="8621" max="8621" width="5.28515625" customWidth="1"/>
    <col min="8622" max="8622" width="5.140625" customWidth="1"/>
    <col min="8623" max="8623" width="5.28515625" customWidth="1"/>
    <col min="8624" max="8624" width="5" customWidth="1"/>
    <col min="8625" max="8625" width="5.28515625" customWidth="1"/>
    <col min="8626" max="8626" width="8" customWidth="1"/>
    <col min="8627" max="8627" width="4.5703125" customWidth="1"/>
    <col min="8628" max="8628" width="6.7109375" customWidth="1"/>
    <col min="8629" max="8629" width="7.85546875" customWidth="1"/>
    <col min="8630" max="8630" width="8.28515625" customWidth="1"/>
    <col min="8631" max="8631" width="7.140625" customWidth="1"/>
    <col min="8632" max="8632" width="11.140625" customWidth="1"/>
    <col min="8633" max="8633" width="8" customWidth="1"/>
    <col min="8639" max="8641" width="8.7109375" customWidth="1"/>
    <col min="8642" max="8642" width="6.85546875" customWidth="1"/>
    <col min="8643" max="8643" width="6.7109375" customWidth="1"/>
    <col min="8646" max="8646" width="8.42578125" customWidth="1"/>
    <col min="8647" max="8647" width="10.5703125" customWidth="1"/>
    <col min="8865" max="8866" width="10" customWidth="1"/>
    <col min="8867" max="8867" width="11.7109375" customWidth="1"/>
    <col min="8868" max="8868" width="12.140625" customWidth="1"/>
    <col min="8869" max="8869" width="10.42578125" customWidth="1"/>
    <col min="8871" max="8871" width="2.85546875" customWidth="1"/>
    <col min="8873" max="8873" width="12.85546875" customWidth="1"/>
    <col min="8874" max="8874" width="3.85546875" customWidth="1"/>
    <col min="8875" max="8875" width="5.28515625" customWidth="1"/>
    <col min="8876" max="8876" width="5.7109375" customWidth="1"/>
    <col min="8877" max="8877" width="5.28515625" customWidth="1"/>
    <col min="8878" max="8878" width="5.140625" customWidth="1"/>
    <col min="8879" max="8879" width="5.28515625" customWidth="1"/>
    <col min="8880" max="8880" width="5" customWidth="1"/>
    <col min="8881" max="8881" width="5.28515625" customWidth="1"/>
    <col min="8882" max="8882" width="8" customWidth="1"/>
    <col min="8883" max="8883" width="4.5703125" customWidth="1"/>
    <col min="8884" max="8884" width="6.7109375" customWidth="1"/>
    <col min="8885" max="8885" width="7.85546875" customWidth="1"/>
    <col min="8886" max="8886" width="8.28515625" customWidth="1"/>
    <col min="8887" max="8887" width="7.140625" customWidth="1"/>
    <col min="8888" max="8888" width="11.140625" customWidth="1"/>
    <col min="8889" max="8889" width="8" customWidth="1"/>
    <col min="8895" max="8897" width="8.7109375" customWidth="1"/>
    <col min="8898" max="8898" width="6.85546875" customWidth="1"/>
    <col min="8899" max="8899" width="6.7109375" customWidth="1"/>
    <col min="8902" max="8902" width="8.42578125" customWidth="1"/>
    <col min="8903" max="8903" width="10.5703125" customWidth="1"/>
    <col min="9121" max="9122" width="10" customWidth="1"/>
    <col min="9123" max="9123" width="11.7109375" customWidth="1"/>
    <col min="9124" max="9124" width="12.140625" customWidth="1"/>
    <col min="9125" max="9125" width="10.42578125" customWidth="1"/>
    <col min="9127" max="9127" width="2.85546875" customWidth="1"/>
    <col min="9129" max="9129" width="12.85546875" customWidth="1"/>
    <col min="9130" max="9130" width="3.85546875" customWidth="1"/>
    <col min="9131" max="9131" width="5.28515625" customWidth="1"/>
    <col min="9132" max="9132" width="5.7109375" customWidth="1"/>
    <col min="9133" max="9133" width="5.28515625" customWidth="1"/>
    <col min="9134" max="9134" width="5.140625" customWidth="1"/>
    <col min="9135" max="9135" width="5.28515625" customWidth="1"/>
    <col min="9136" max="9136" width="5" customWidth="1"/>
    <col min="9137" max="9137" width="5.28515625" customWidth="1"/>
    <col min="9138" max="9138" width="8" customWidth="1"/>
    <col min="9139" max="9139" width="4.5703125" customWidth="1"/>
    <col min="9140" max="9140" width="6.7109375" customWidth="1"/>
    <col min="9141" max="9141" width="7.85546875" customWidth="1"/>
    <col min="9142" max="9142" width="8.28515625" customWidth="1"/>
    <col min="9143" max="9143" width="7.140625" customWidth="1"/>
    <col min="9144" max="9144" width="11.140625" customWidth="1"/>
    <col min="9145" max="9145" width="8" customWidth="1"/>
    <col min="9151" max="9153" width="8.7109375" customWidth="1"/>
    <col min="9154" max="9154" width="6.85546875" customWidth="1"/>
    <col min="9155" max="9155" width="6.7109375" customWidth="1"/>
    <col min="9158" max="9158" width="8.42578125" customWidth="1"/>
    <col min="9159" max="9159" width="10.5703125" customWidth="1"/>
    <col min="9377" max="9378" width="10" customWidth="1"/>
    <col min="9379" max="9379" width="11.7109375" customWidth="1"/>
    <col min="9380" max="9380" width="12.140625" customWidth="1"/>
    <col min="9381" max="9381" width="10.42578125" customWidth="1"/>
    <col min="9383" max="9383" width="2.85546875" customWidth="1"/>
    <col min="9385" max="9385" width="12.85546875" customWidth="1"/>
    <col min="9386" max="9386" width="3.85546875" customWidth="1"/>
    <col min="9387" max="9387" width="5.28515625" customWidth="1"/>
    <col min="9388" max="9388" width="5.7109375" customWidth="1"/>
    <col min="9389" max="9389" width="5.28515625" customWidth="1"/>
    <col min="9390" max="9390" width="5.140625" customWidth="1"/>
    <col min="9391" max="9391" width="5.28515625" customWidth="1"/>
    <col min="9392" max="9392" width="5" customWidth="1"/>
    <col min="9393" max="9393" width="5.28515625" customWidth="1"/>
    <col min="9394" max="9394" width="8" customWidth="1"/>
    <col min="9395" max="9395" width="4.5703125" customWidth="1"/>
    <col min="9396" max="9396" width="6.7109375" customWidth="1"/>
    <col min="9397" max="9397" width="7.85546875" customWidth="1"/>
    <col min="9398" max="9398" width="8.28515625" customWidth="1"/>
    <col min="9399" max="9399" width="7.140625" customWidth="1"/>
    <col min="9400" max="9400" width="11.140625" customWidth="1"/>
    <col min="9401" max="9401" width="8" customWidth="1"/>
    <col min="9407" max="9409" width="8.7109375" customWidth="1"/>
    <col min="9410" max="9410" width="6.85546875" customWidth="1"/>
    <col min="9411" max="9411" width="6.7109375" customWidth="1"/>
    <col min="9414" max="9414" width="8.42578125" customWidth="1"/>
    <col min="9415" max="9415" width="10.5703125" customWidth="1"/>
    <col min="9633" max="9634" width="10" customWidth="1"/>
    <col min="9635" max="9635" width="11.7109375" customWidth="1"/>
    <col min="9636" max="9636" width="12.140625" customWidth="1"/>
    <col min="9637" max="9637" width="10.42578125" customWidth="1"/>
    <col min="9639" max="9639" width="2.85546875" customWidth="1"/>
    <col min="9641" max="9641" width="12.85546875" customWidth="1"/>
    <col min="9642" max="9642" width="3.85546875" customWidth="1"/>
    <col min="9643" max="9643" width="5.28515625" customWidth="1"/>
    <col min="9644" max="9644" width="5.7109375" customWidth="1"/>
    <col min="9645" max="9645" width="5.28515625" customWidth="1"/>
    <col min="9646" max="9646" width="5.140625" customWidth="1"/>
    <col min="9647" max="9647" width="5.28515625" customWidth="1"/>
    <col min="9648" max="9648" width="5" customWidth="1"/>
    <col min="9649" max="9649" width="5.28515625" customWidth="1"/>
    <col min="9650" max="9650" width="8" customWidth="1"/>
    <col min="9651" max="9651" width="4.5703125" customWidth="1"/>
    <col min="9652" max="9652" width="6.7109375" customWidth="1"/>
    <col min="9653" max="9653" width="7.85546875" customWidth="1"/>
    <col min="9654" max="9654" width="8.28515625" customWidth="1"/>
    <col min="9655" max="9655" width="7.140625" customWidth="1"/>
    <col min="9656" max="9656" width="11.140625" customWidth="1"/>
    <col min="9657" max="9657" width="8" customWidth="1"/>
    <col min="9663" max="9665" width="8.7109375" customWidth="1"/>
    <col min="9666" max="9666" width="6.85546875" customWidth="1"/>
    <col min="9667" max="9667" width="6.7109375" customWidth="1"/>
    <col min="9670" max="9670" width="8.42578125" customWidth="1"/>
    <col min="9671" max="9671" width="10.5703125" customWidth="1"/>
    <col min="9889" max="9890" width="10" customWidth="1"/>
    <col min="9891" max="9891" width="11.7109375" customWidth="1"/>
    <col min="9892" max="9892" width="12.140625" customWidth="1"/>
    <col min="9893" max="9893" width="10.42578125" customWidth="1"/>
    <col min="9895" max="9895" width="2.85546875" customWidth="1"/>
    <col min="9897" max="9897" width="12.85546875" customWidth="1"/>
    <col min="9898" max="9898" width="3.85546875" customWidth="1"/>
    <col min="9899" max="9899" width="5.28515625" customWidth="1"/>
    <col min="9900" max="9900" width="5.7109375" customWidth="1"/>
    <col min="9901" max="9901" width="5.28515625" customWidth="1"/>
    <col min="9902" max="9902" width="5.140625" customWidth="1"/>
    <col min="9903" max="9903" width="5.28515625" customWidth="1"/>
    <col min="9904" max="9904" width="5" customWidth="1"/>
    <col min="9905" max="9905" width="5.28515625" customWidth="1"/>
    <col min="9906" max="9906" width="8" customWidth="1"/>
    <col min="9907" max="9907" width="4.5703125" customWidth="1"/>
    <col min="9908" max="9908" width="6.7109375" customWidth="1"/>
    <col min="9909" max="9909" width="7.85546875" customWidth="1"/>
    <col min="9910" max="9910" width="8.28515625" customWidth="1"/>
    <col min="9911" max="9911" width="7.140625" customWidth="1"/>
    <col min="9912" max="9912" width="11.140625" customWidth="1"/>
    <col min="9913" max="9913" width="8" customWidth="1"/>
    <col min="9919" max="9921" width="8.7109375" customWidth="1"/>
    <col min="9922" max="9922" width="6.85546875" customWidth="1"/>
    <col min="9923" max="9923" width="6.7109375" customWidth="1"/>
    <col min="9926" max="9926" width="8.42578125" customWidth="1"/>
    <col min="9927" max="9927" width="10.5703125" customWidth="1"/>
    <col min="10145" max="10146" width="10" customWidth="1"/>
    <col min="10147" max="10147" width="11.7109375" customWidth="1"/>
    <col min="10148" max="10148" width="12.140625" customWidth="1"/>
    <col min="10149" max="10149" width="10.42578125" customWidth="1"/>
    <col min="10151" max="10151" width="2.85546875" customWidth="1"/>
    <col min="10153" max="10153" width="12.85546875" customWidth="1"/>
    <col min="10154" max="10154" width="3.85546875" customWidth="1"/>
    <col min="10155" max="10155" width="5.28515625" customWidth="1"/>
    <col min="10156" max="10156" width="5.7109375" customWidth="1"/>
    <col min="10157" max="10157" width="5.28515625" customWidth="1"/>
    <col min="10158" max="10158" width="5.140625" customWidth="1"/>
    <col min="10159" max="10159" width="5.28515625" customWidth="1"/>
    <col min="10160" max="10160" width="5" customWidth="1"/>
    <col min="10161" max="10161" width="5.28515625" customWidth="1"/>
    <col min="10162" max="10162" width="8" customWidth="1"/>
    <col min="10163" max="10163" width="4.5703125" customWidth="1"/>
    <col min="10164" max="10164" width="6.7109375" customWidth="1"/>
    <col min="10165" max="10165" width="7.85546875" customWidth="1"/>
    <col min="10166" max="10166" width="8.28515625" customWidth="1"/>
    <col min="10167" max="10167" width="7.140625" customWidth="1"/>
    <col min="10168" max="10168" width="11.140625" customWidth="1"/>
    <col min="10169" max="10169" width="8" customWidth="1"/>
    <col min="10175" max="10177" width="8.7109375" customWidth="1"/>
    <col min="10178" max="10178" width="6.85546875" customWidth="1"/>
    <col min="10179" max="10179" width="6.7109375" customWidth="1"/>
    <col min="10182" max="10182" width="8.42578125" customWidth="1"/>
    <col min="10183" max="10183" width="10.5703125" customWidth="1"/>
    <col min="10401" max="10402" width="10" customWidth="1"/>
    <col min="10403" max="10403" width="11.7109375" customWidth="1"/>
    <col min="10404" max="10404" width="12.140625" customWidth="1"/>
    <col min="10405" max="10405" width="10.42578125" customWidth="1"/>
    <col min="10407" max="10407" width="2.85546875" customWidth="1"/>
    <col min="10409" max="10409" width="12.85546875" customWidth="1"/>
    <col min="10410" max="10410" width="3.85546875" customWidth="1"/>
    <col min="10411" max="10411" width="5.28515625" customWidth="1"/>
    <col min="10412" max="10412" width="5.7109375" customWidth="1"/>
    <col min="10413" max="10413" width="5.28515625" customWidth="1"/>
    <col min="10414" max="10414" width="5.140625" customWidth="1"/>
    <col min="10415" max="10415" width="5.28515625" customWidth="1"/>
    <col min="10416" max="10416" width="5" customWidth="1"/>
    <col min="10417" max="10417" width="5.28515625" customWidth="1"/>
    <col min="10418" max="10418" width="8" customWidth="1"/>
    <col min="10419" max="10419" width="4.5703125" customWidth="1"/>
    <col min="10420" max="10420" width="6.7109375" customWidth="1"/>
    <col min="10421" max="10421" width="7.85546875" customWidth="1"/>
    <col min="10422" max="10422" width="8.28515625" customWidth="1"/>
    <col min="10423" max="10423" width="7.140625" customWidth="1"/>
    <col min="10424" max="10424" width="11.140625" customWidth="1"/>
    <col min="10425" max="10425" width="8" customWidth="1"/>
    <col min="10431" max="10433" width="8.7109375" customWidth="1"/>
    <col min="10434" max="10434" width="6.85546875" customWidth="1"/>
    <col min="10435" max="10435" width="6.7109375" customWidth="1"/>
    <col min="10438" max="10438" width="8.42578125" customWidth="1"/>
    <col min="10439" max="10439" width="10.5703125" customWidth="1"/>
    <col min="10657" max="10658" width="10" customWidth="1"/>
    <col min="10659" max="10659" width="11.7109375" customWidth="1"/>
    <col min="10660" max="10660" width="12.140625" customWidth="1"/>
    <col min="10661" max="10661" width="10.42578125" customWidth="1"/>
    <col min="10663" max="10663" width="2.85546875" customWidth="1"/>
    <col min="10665" max="10665" width="12.85546875" customWidth="1"/>
    <col min="10666" max="10666" width="3.85546875" customWidth="1"/>
    <col min="10667" max="10667" width="5.28515625" customWidth="1"/>
    <col min="10668" max="10668" width="5.7109375" customWidth="1"/>
    <col min="10669" max="10669" width="5.28515625" customWidth="1"/>
    <col min="10670" max="10670" width="5.140625" customWidth="1"/>
    <col min="10671" max="10671" width="5.28515625" customWidth="1"/>
    <col min="10672" max="10672" width="5" customWidth="1"/>
    <col min="10673" max="10673" width="5.28515625" customWidth="1"/>
    <col min="10674" max="10674" width="8" customWidth="1"/>
    <col min="10675" max="10675" width="4.5703125" customWidth="1"/>
    <col min="10676" max="10676" width="6.7109375" customWidth="1"/>
    <col min="10677" max="10677" width="7.85546875" customWidth="1"/>
    <col min="10678" max="10678" width="8.28515625" customWidth="1"/>
    <col min="10679" max="10679" width="7.140625" customWidth="1"/>
    <col min="10680" max="10680" width="11.140625" customWidth="1"/>
    <col min="10681" max="10681" width="8" customWidth="1"/>
    <col min="10687" max="10689" width="8.7109375" customWidth="1"/>
    <col min="10690" max="10690" width="6.85546875" customWidth="1"/>
    <col min="10691" max="10691" width="6.7109375" customWidth="1"/>
    <col min="10694" max="10694" width="8.42578125" customWidth="1"/>
    <col min="10695" max="10695" width="10.5703125" customWidth="1"/>
    <col min="10913" max="10914" width="10" customWidth="1"/>
    <col min="10915" max="10915" width="11.7109375" customWidth="1"/>
    <col min="10916" max="10916" width="12.140625" customWidth="1"/>
    <col min="10917" max="10917" width="10.42578125" customWidth="1"/>
    <col min="10919" max="10919" width="2.85546875" customWidth="1"/>
    <col min="10921" max="10921" width="12.85546875" customWidth="1"/>
    <col min="10922" max="10922" width="3.85546875" customWidth="1"/>
    <col min="10923" max="10923" width="5.28515625" customWidth="1"/>
    <col min="10924" max="10924" width="5.7109375" customWidth="1"/>
    <col min="10925" max="10925" width="5.28515625" customWidth="1"/>
    <col min="10926" max="10926" width="5.140625" customWidth="1"/>
    <col min="10927" max="10927" width="5.28515625" customWidth="1"/>
    <col min="10928" max="10928" width="5" customWidth="1"/>
    <col min="10929" max="10929" width="5.28515625" customWidth="1"/>
    <col min="10930" max="10930" width="8" customWidth="1"/>
    <col min="10931" max="10931" width="4.5703125" customWidth="1"/>
    <col min="10932" max="10932" width="6.7109375" customWidth="1"/>
    <col min="10933" max="10933" width="7.85546875" customWidth="1"/>
    <col min="10934" max="10934" width="8.28515625" customWidth="1"/>
    <col min="10935" max="10935" width="7.140625" customWidth="1"/>
    <col min="10936" max="10936" width="11.140625" customWidth="1"/>
    <col min="10937" max="10937" width="8" customWidth="1"/>
    <col min="10943" max="10945" width="8.7109375" customWidth="1"/>
    <col min="10946" max="10946" width="6.85546875" customWidth="1"/>
    <col min="10947" max="10947" width="6.7109375" customWidth="1"/>
    <col min="10950" max="10950" width="8.42578125" customWidth="1"/>
    <col min="10951" max="10951" width="10.5703125" customWidth="1"/>
    <col min="11169" max="11170" width="10" customWidth="1"/>
    <col min="11171" max="11171" width="11.7109375" customWidth="1"/>
    <col min="11172" max="11172" width="12.140625" customWidth="1"/>
    <col min="11173" max="11173" width="10.42578125" customWidth="1"/>
    <col min="11175" max="11175" width="2.85546875" customWidth="1"/>
    <col min="11177" max="11177" width="12.85546875" customWidth="1"/>
    <col min="11178" max="11178" width="3.85546875" customWidth="1"/>
    <col min="11179" max="11179" width="5.28515625" customWidth="1"/>
    <col min="11180" max="11180" width="5.7109375" customWidth="1"/>
    <col min="11181" max="11181" width="5.28515625" customWidth="1"/>
    <col min="11182" max="11182" width="5.140625" customWidth="1"/>
    <col min="11183" max="11183" width="5.28515625" customWidth="1"/>
    <col min="11184" max="11184" width="5" customWidth="1"/>
    <col min="11185" max="11185" width="5.28515625" customWidth="1"/>
    <col min="11186" max="11186" width="8" customWidth="1"/>
    <col min="11187" max="11187" width="4.5703125" customWidth="1"/>
    <col min="11188" max="11188" width="6.7109375" customWidth="1"/>
    <col min="11189" max="11189" width="7.85546875" customWidth="1"/>
    <col min="11190" max="11190" width="8.28515625" customWidth="1"/>
    <col min="11191" max="11191" width="7.140625" customWidth="1"/>
    <col min="11192" max="11192" width="11.140625" customWidth="1"/>
    <col min="11193" max="11193" width="8" customWidth="1"/>
    <col min="11199" max="11201" width="8.7109375" customWidth="1"/>
    <col min="11202" max="11202" width="6.85546875" customWidth="1"/>
    <col min="11203" max="11203" width="6.7109375" customWidth="1"/>
    <col min="11206" max="11206" width="8.42578125" customWidth="1"/>
    <col min="11207" max="11207" width="10.5703125" customWidth="1"/>
    <col min="11425" max="11426" width="10" customWidth="1"/>
    <col min="11427" max="11427" width="11.7109375" customWidth="1"/>
    <col min="11428" max="11428" width="12.140625" customWidth="1"/>
    <col min="11429" max="11429" width="10.42578125" customWidth="1"/>
    <col min="11431" max="11431" width="2.85546875" customWidth="1"/>
    <col min="11433" max="11433" width="12.85546875" customWidth="1"/>
    <col min="11434" max="11434" width="3.85546875" customWidth="1"/>
    <col min="11435" max="11435" width="5.28515625" customWidth="1"/>
    <col min="11436" max="11436" width="5.7109375" customWidth="1"/>
    <col min="11437" max="11437" width="5.28515625" customWidth="1"/>
    <col min="11438" max="11438" width="5.140625" customWidth="1"/>
    <col min="11439" max="11439" width="5.28515625" customWidth="1"/>
    <col min="11440" max="11440" width="5" customWidth="1"/>
    <col min="11441" max="11441" width="5.28515625" customWidth="1"/>
    <col min="11442" max="11442" width="8" customWidth="1"/>
    <col min="11443" max="11443" width="4.5703125" customWidth="1"/>
    <col min="11444" max="11444" width="6.7109375" customWidth="1"/>
    <col min="11445" max="11445" width="7.85546875" customWidth="1"/>
    <col min="11446" max="11446" width="8.28515625" customWidth="1"/>
    <col min="11447" max="11447" width="7.140625" customWidth="1"/>
    <col min="11448" max="11448" width="11.140625" customWidth="1"/>
    <col min="11449" max="11449" width="8" customWidth="1"/>
    <col min="11455" max="11457" width="8.7109375" customWidth="1"/>
    <col min="11458" max="11458" width="6.85546875" customWidth="1"/>
    <col min="11459" max="11459" width="6.7109375" customWidth="1"/>
    <col min="11462" max="11462" width="8.42578125" customWidth="1"/>
    <col min="11463" max="11463" width="10.5703125" customWidth="1"/>
    <col min="11681" max="11682" width="10" customWidth="1"/>
    <col min="11683" max="11683" width="11.7109375" customWidth="1"/>
    <col min="11684" max="11684" width="12.140625" customWidth="1"/>
    <col min="11685" max="11685" width="10.42578125" customWidth="1"/>
    <col min="11687" max="11687" width="2.85546875" customWidth="1"/>
    <col min="11689" max="11689" width="12.85546875" customWidth="1"/>
    <col min="11690" max="11690" width="3.85546875" customWidth="1"/>
    <col min="11691" max="11691" width="5.28515625" customWidth="1"/>
    <col min="11692" max="11692" width="5.7109375" customWidth="1"/>
    <col min="11693" max="11693" width="5.28515625" customWidth="1"/>
    <col min="11694" max="11694" width="5.140625" customWidth="1"/>
    <col min="11695" max="11695" width="5.28515625" customWidth="1"/>
    <col min="11696" max="11696" width="5" customWidth="1"/>
    <col min="11697" max="11697" width="5.28515625" customWidth="1"/>
    <col min="11698" max="11698" width="8" customWidth="1"/>
    <col min="11699" max="11699" width="4.5703125" customWidth="1"/>
    <col min="11700" max="11700" width="6.7109375" customWidth="1"/>
    <col min="11701" max="11701" width="7.85546875" customWidth="1"/>
    <col min="11702" max="11702" width="8.28515625" customWidth="1"/>
    <col min="11703" max="11703" width="7.140625" customWidth="1"/>
    <col min="11704" max="11704" width="11.140625" customWidth="1"/>
    <col min="11705" max="11705" width="8" customWidth="1"/>
    <col min="11711" max="11713" width="8.7109375" customWidth="1"/>
    <col min="11714" max="11714" width="6.85546875" customWidth="1"/>
    <col min="11715" max="11715" width="6.7109375" customWidth="1"/>
    <col min="11718" max="11718" width="8.42578125" customWidth="1"/>
    <col min="11719" max="11719" width="10.5703125" customWidth="1"/>
    <col min="11937" max="11938" width="10" customWidth="1"/>
    <col min="11939" max="11939" width="11.7109375" customWidth="1"/>
    <col min="11940" max="11940" width="12.140625" customWidth="1"/>
    <col min="11941" max="11941" width="10.42578125" customWidth="1"/>
    <col min="11943" max="11943" width="2.85546875" customWidth="1"/>
    <col min="11945" max="11945" width="12.85546875" customWidth="1"/>
    <col min="11946" max="11946" width="3.85546875" customWidth="1"/>
    <col min="11947" max="11947" width="5.28515625" customWidth="1"/>
    <col min="11948" max="11948" width="5.7109375" customWidth="1"/>
    <col min="11949" max="11949" width="5.28515625" customWidth="1"/>
    <col min="11950" max="11950" width="5.140625" customWidth="1"/>
    <col min="11951" max="11951" width="5.28515625" customWidth="1"/>
    <col min="11952" max="11952" width="5" customWidth="1"/>
    <col min="11953" max="11953" width="5.28515625" customWidth="1"/>
    <col min="11954" max="11954" width="8" customWidth="1"/>
    <col min="11955" max="11955" width="4.5703125" customWidth="1"/>
    <col min="11956" max="11956" width="6.7109375" customWidth="1"/>
    <col min="11957" max="11957" width="7.85546875" customWidth="1"/>
    <col min="11958" max="11958" width="8.28515625" customWidth="1"/>
    <col min="11959" max="11959" width="7.140625" customWidth="1"/>
    <col min="11960" max="11960" width="11.140625" customWidth="1"/>
    <col min="11961" max="11961" width="8" customWidth="1"/>
    <col min="11967" max="11969" width="8.7109375" customWidth="1"/>
    <col min="11970" max="11970" width="6.85546875" customWidth="1"/>
    <col min="11971" max="11971" width="6.7109375" customWidth="1"/>
    <col min="11974" max="11974" width="8.42578125" customWidth="1"/>
    <col min="11975" max="11975" width="10.5703125" customWidth="1"/>
    <col min="12193" max="12194" width="10" customWidth="1"/>
    <col min="12195" max="12195" width="11.7109375" customWidth="1"/>
    <col min="12196" max="12196" width="12.140625" customWidth="1"/>
    <col min="12197" max="12197" width="10.42578125" customWidth="1"/>
    <col min="12199" max="12199" width="2.85546875" customWidth="1"/>
    <col min="12201" max="12201" width="12.85546875" customWidth="1"/>
    <col min="12202" max="12202" width="3.85546875" customWidth="1"/>
    <col min="12203" max="12203" width="5.28515625" customWidth="1"/>
    <col min="12204" max="12204" width="5.7109375" customWidth="1"/>
    <col min="12205" max="12205" width="5.28515625" customWidth="1"/>
    <col min="12206" max="12206" width="5.140625" customWidth="1"/>
    <col min="12207" max="12207" width="5.28515625" customWidth="1"/>
    <col min="12208" max="12208" width="5" customWidth="1"/>
    <col min="12209" max="12209" width="5.28515625" customWidth="1"/>
    <col min="12210" max="12210" width="8" customWidth="1"/>
    <col min="12211" max="12211" width="4.5703125" customWidth="1"/>
    <col min="12212" max="12212" width="6.7109375" customWidth="1"/>
    <col min="12213" max="12213" width="7.85546875" customWidth="1"/>
    <col min="12214" max="12214" width="8.28515625" customWidth="1"/>
    <col min="12215" max="12215" width="7.140625" customWidth="1"/>
    <col min="12216" max="12216" width="11.140625" customWidth="1"/>
    <col min="12217" max="12217" width="8" customWidth="1"/>
    <col min="12223" max="12225" width="8.7109375" customWidth="1"/>
    <col min="12226" max="12226" width="6.85546875" customWidth="1"/>
    <col min="12227" max="12227" width="6.7109375" customWidth="1"/>
    <col min="12230" max="12230" width="8.42578125" customWidth="1"/>
    <col min="12231" max="12231" width="10.5703125" customWidth="1"/>
    <col min="12449" max="12450" width="10" customWidth="1"/>
    <col min="12451" max="12451" width="11.7109375" customWidth="1"/>
    <col min="12452" max="12452" width="12.140625" customWidth="1"/>
    <col min="12453" max="12453" width="10.42578125" customWidth="1"/>
    <col min="12455" max="12455" width="2.85546875" customWidth="1"/>
    <col min="12457" max="12457" width="12.85546875" customWidth="1"/>
    <col min="12458" max="12458" width="3.85546875" customWidth="1"/>
    <col min="12459" max="12459" width="5.28515625" customWidth="1"/>
    <col min="12460" max="12460" width="5.7109375" customWidth="1"/>
    <col min="12461" max="12461" width="5.28515625" customWidth="1"/>
    <col min="12462" max="12462" width="5.140625" customWidth="1"/>
    <col min="12463" max="12463" width="5.28515625" customWidth="1"/>
    <col min="12464" max="12464" width="5" customWidth="1"/>
    <col min="12465" max="12465" width="5.28515625" customWidth="1"/>
    <col min="12466" max="12466" width="8" customWidth="1"/>
    <col min="12467" max="12467" width="4.5703125" customWidth="1"/>
    <col min="12468" max="12468" width="6.7109375" customWidth="1"/>
    <col min="12469" max="12469" width="7.85546875" customWidth="1"/>
    <col min="12470" max="12470" width="8.28515625" customWidth="1"/>
    <col min="12471" max="12471" width="7.140625" customWidth="1"/>
    <col min="12472" max="12472" width="11.140625" customWidth="1"/>
    <col min="12473" max="12473" width="8" customWidth="1"/>
    <col min="12479" max="12481" width="8.7109375" customWidth="1"/>
    <col min="12482" max="12482" width="6.85546875" customWidth="1"/>
    <col min="12483" max="12483" width="6.7109375" customWidth="1"/>
    <col min="12486" max="12486" width="8.42578125" customWidth="1"/>
    <col min="12487" max="12487" width="10.5703125" customWidth="1"/>
    <col min="12705" max="12706" width="10" customWidth="1"/>
    <col min="12707" max="12707" width="11.7109375" customWidth="1"/>
    <col min="12708" max="12708" width="12.140625" customWidth="1"/>
    <col min="12709" max="12709" width="10.42578125" customWidth="1"/>
    <col min="12711" max="12711" width="2.85546875" customWidth="1"/>
    <col min="12713" max="12713" width="12.85546875" customWidth="1"/>
    <col min="12714" max="12714" width="3.85546875" customWidth="1"/>
    <col min="12715" max="12715" width="5.28515625" customWidth="1"/>
    <col min="12716" max="12716" width="5.7109375" customWidth="1"/>
    <col min="12717" max="12717" width="5.28515625" customWidth="1"/>
    <col min="12718" max="12718" width="5.140625" customWidth="1"/>
    <col min="12719" max="12719" width="5.28515625" customWidth="1"/>
    <col min="12720" max="12720" width="5" customWidth="1"/>
    <col min="12721" max="12721" width="5.28515625" customWidth="1"/>
    <col min="12722" max="12722" width="8" customWidth="1"/>
    <col min="12723" max="12723" width="4.5703125" customWidth="1"/>
    <col min="12724" max="12724" width="6.7109375" customWidth="1"/>
    <col min="12725" max="12725" width="7.85546875" customWidth="1"/>
    <col min="12726" max="12726" width="8.28515625" customWidth="1"/>
    <col min="12727" max="12727" width="7.140625" customWidth="1"/>
    <col min="12728" max="12728" width="11.140625" customWidth="1"/>
    <col min="12729" max="12729" width="8" customWidth="1"/>
    <col min="12735" max="12737" width="8.7109375" customWidth="1"/>
    <col min="12738" max="12738" width="6.85546875" customWidth="1"/>
    <col min="12739" max="12739" width="6.7109375" customWidth="1"/>
    <col min="12742" max="12742" width="8.42578125" customWidth="1"/>
    <col min="12743" max="12743" width="10.5703125" customWidth="1"/>
    <col min="12961" max="12962" width="10" customWidth="1"/>
    <col min="12963" max="12963" width="11.7109375" customWidth="1"/>
    <col min="12964" max="12964" width="12.140625" customWidth="1"/>
    <col min="12965" max="12965" width="10.42578125" customWidth="1"/>
    <col min="12967" max="12967" width="2.85546875" customWidth="1"/>
    <col min="12969" max="12969" width="12.85546875" customWidth="1"/>
    <col min="12970" max="12970" width="3.85546875" customWidth="1"/>
    <col min="12971" max="12971" width="5.28515625" customWidth="1"/>
    <col min="12972" max="12972" width="5.7109375" customWidth="1"/>
    <col min="12973" max="12973" width="5.28515625" customWidth="1"/>
    <col min="12974" max="12974" width="5.140625" customWidth="1"/>
    <col min="12975" max="12975" width="5.28515625" customWidth="1"/>
    <col min="12976" max="12976" width="5" customWidth="1"/>
    <col min="12977" max="12977" width="5.28515625" customWidth="1"/>
    <col min="12978" max="12978" width="8" customWidth="1"/>
    <col min="12979" max="12979" width="4.5703125" customWidth="1"/>
    <col min="12980" max="12980" width="6.7109375" customWidth="1"/>
    <col min="12981" max="12981" width="7.85546875" customWidth="1"/>
    <col min="12982" max="12982" width="8.28515625" customWidth="1"/>
    <col min="12983" max="12983" width="7.140625" customWidth="1"/>
    <col min="12984" max="12984" width="11.140625" customWidth="1"/>
    <col min="12985" max="12985" width="8" customWidth="1"/>
    <col min="12991" max="12993" width="8.7109375" customWidth="1"/>
    <col min="12994" max="12994" width="6.85546875" customWidth="1"/>
    <col min="12995" max="12995" width="6.7109375" customWidth="1"/>
    <col min="12998" max="12998" width="8.42578125" customWidth="1"/>
    <col min="12999" max="12999" width="10.5703125" customWidth="1"/>
    <col min="13217" max="13218" width="10" customWidth="1"/>
    <col min="13219" max="13219" width="11.7109375" customWidth="1"/>
    <col min="13220" max="13220" width="12.140625" customWidth="1"/>
    <col min="13221" max="13221" width="10.42578125" customWidth="1"/>
    <col min="13223" max="13223" width="2.85546875" customWidth="1"/>
    <col min="13225" max="13225" width="12.85546875" customWidth="1"/>
    <col min="13226" max="13226" width="3.85546875" customWidth="1"/>
    <col min="13227" max="13227" width="5.28515625" customWidth="1"/>
    <col min="13228" max="13228" width="5.7109375" customWidth="1"/>
    <col min="13229" max="13229" width="5.28515625" customWidth="1"/>
    <col min="13230" max="13230" width="5.140625" customWidth="1"/>
    <col min="13231" max="13231" width="5.28515625" customWidth="1"/>
    <col min="13232" max="13232" width="5" customWidth="1"/>
    <col min="13233" max="13233" width="5.28515625" customWidth="1"/>
    <col min="13234" max="13234" width="8" customWidth="1"/>
    <col min="13235" max="13235" width="4.5703125" customWidth="1"/>
    <col min="13236" max="13236" width="6.7109375" customWidth="1"/>
    <col min="13237" max="13237" width="7.85546875" customWidth="1"/>
    <col min="13238" max="13238" width="8.28515625" customWidth="1"/>
    <col min="13239" max="13239" width="7.140625" customWidth="1"/>
    <col min="13240" max="13240" width="11.140625" customWidth="1"/>
    <col min="13241" max="13241" width="8" customWidth="1"/>
    <col min="13247" max="13249" width="8.7109375" customWidth="1"/>
    <col min="13250" max="13250" width="6.85546875" customWidth="1"/>
    <col min="13251" max="13251" width="6.7109375" customWidth="1"/>
    <col min="13254" max="13254" width="8.42578125" customWidth="1"/>
    <col min="13255" max="13255" width="10.5703125" customWidth="1"/>
    <col min="13473" max="13474" width="10" customWidth="1"/>
    <col min="13475" max="13475" width="11.7109375" customWidth="1"/>
    <col min="13476" max="13476" width="12.140625" customWidth="1"/>
    <col min="13477" max="13477" width="10.42578125" customWidth="1"/>
    <col min="13479" max="13479" width="2.85546875" customWidth="1"/>
    <col min="13481" max="13481" width="12.85546875" customWidth="1"/>
    <col min="13482" max="13482" width="3.85546875" customWidth="1"/>
    <col min="13483" max="13483" width="5.28515625" customWidth="1"/>
    <col min="13484" max="13484" width="5.7109375" customWidth="1"/>
    <col min="13485" max="13485" width="5.28515625" customWidth="1"/>
    <col min="13486" max="13486" width="5.140625" customWidth="1"/>
    <col min="13487" max="13487" width="5.28515625" customWidth="1"/>
    <col min="13488" max="13488" width="5" customWidth="1"/>
    <col min="13489" max="13489" width="5.28515625" customWidth="1"/>
    <col min="13490" max="13490" width="8" customWidth="1"/>
    <col min="13491" max="13491" width="4.5703125" customWidth="1"/>
    <col min="13492" max="13492" width="6.7109375" customWidth="1"/>
    <col min="13493" max="13493" width="7.85546875" customWidth="1"/>
    <col min="13494" max="13494" width="8.28515625" customWidth="1"/>
    <col min="13495" max="13495" width="7.140625" customWidth="1"/>
    <col min="13496" max="13496" width="11.140625" customWidth="1"/>
    <col min="13497" max="13497" width="8" customWidth="1"/>
    <col min="13503" max="13505" width="8.7109375" customWidth="1"/>
    <col min="13506" max="13506" width="6.85546875" customWidth="1"/>
    <col min="13507" max="13507" width="6.7109375" customWidth="1"/>
    <col min="13510" max="13510" width="8.42578125" customWidth="1"/>
    <col min="13511" max="13511" width="10.5703125" customWidth="1"/>
    <col min="13729" max="13730" width="10" customWidth="1"/>
    <col min="13731" max="13731" width="11.7109375" customWidth="1"/>
    <col min="13732" max="13732" width="12.140625" customWidth="1"/>
    <col min="13733" max="13733" width="10.42578125" customWidth="1"/>
    <col min="13735" max="13735" width="2.85546875" customWidth="1"/>
    <col min="13737" max="13737" width="12.85546875" customWidth="1"/>
    <col min="13738" max="13738" width="3.85546875" customWidth="1"/>
    <col min="13739" max="13739" width="5.28515625" customWidth="1"/>
    <col min="13740" max="13740" width="5.7109375" customWidth="1"/>
    <col min="13741" max="13741" width="5.28515625" customWidth="1"/>
    <col min="13742" max="13742" width="5.140625" customWidth="1"/>
    <col min="13743" max="13743" width="5.28515625" customWidth="1"/>
    <col min="13744" max="13744" width="5" customWidth="1"/>
    <col min="13745" max="13745" width="5.28515625" customWidth="1"/>
    <col min="13746" max="13746" width="8" customWidth="1"/>
    <col min="13747" max="13747" width="4.5703125" customWidth="1"/>
    <col min="13748" max="13748" width="6.7109375" customWidth="1"/>
    <col min="13749" max="13749" width="7.85546875" customWidth="1"/>
    <col min="13750" max="13750" width="8.28515625" customWidth="1"/>
    <col min="13751" max="13751" width="7.140625" customWidth="1"/>
    <col min="13752" max="13752" width="11.140625" customWidth="1"/>
    <col min="13753" max="13753" width="8" customWidth="1"/>
    <col min="13759" max="13761" width="8.7109375" customWidth="1"/>
    <col min="13762" max="13762" width="6.85546875" customWidth="1"/>
    <col min="13763" max="13763" width="6.7109375" customWidth="1"/>
    <col min="13766" max="13766" width="8.42578125" customWidth="1"/>
    <col min="13767" max="13767" width="10.5703125" customWidth="1"/>
    <col min="13985" max="13986" width="10" customWidth="1"/>
    <col min="13987" max="13987" width="11.7109375" customWidth="1"/>
    <col min="13988" max="13988" width="12.140625" customWidth="1"/>
    <col min="13989" max="13989" width="10.42578125" customWidth="1"/>
    <col min="13991" max="13991" width="2.85546875" customWidth="1"/>
    <col min="13993" max="13993" width="12.85546875" customWidth="1"/>
    <col min="13994" max="13994" width="3.85546875" customWidth="1"/>
    <col min="13995" max="13995" width="5.28515625" customWidth="1"/>
    <col min="13996" max="13996" width="5.7109375" customWidth="1"/>
    <col min="13997" max="13997" width="5.28515625" customWidth="1"/>
    <col min="13998" max="13998" width="5.140625" customWidth="1"/>
    <col min="13999" max="13999" width="5.28515625" customWidth="1"/>
    <col min="14000" max="14000" width="5" customWidth="1"/>
    <col min="14001" max="14001" width="5.28515625" customWidth="1"/>
    <col min="14002" max="14002" width="8" customWidth="1"/>
    <col min="14003" max="14003" width="4.5703125" customWidth="1"/>
    <col min="14004" max="14004" width="6.7109375" customWidth="1"/>
    <col min="14005" max="14005" width="7.85546875" customWidth="1"/>
    <col min="14006" max="14006" width="8.28515625" customWidth="1"/>
    <col min="14007" max="14007" width="7.140625" customWidth="1"/>
    <col min="14008" max="14008" width="11.140625" customWidth="1"/>
    <col min="14009" max="14009" width="8" customWidth="1"/>
    <col min="14015" max="14017" width="8.7109375" customWidth="1"/>
    <col min="14018" max="14018" width="6.85546875" customWidth="1"/>
    <col min="14019" max="14019" width="6.7109375" customWidth="1"/>
    <col min="14022" max="14022" width="8.42578125" customWidth="1"/>
    <col min="14023" max="14023" width="10.5703125" customWidth="1"/>
    <col min="14241" max="14242" width="10" customWidth="1"/>
    <col min="14243" max="14243" width="11.7109375" customWidth="1"/>
    <col min="14244" max="14244" width="12.140625" customWidth="1"/>
    <col min="14245" max="14245" width="10.42578125" customWidth="1"/>
    <col min="14247" max="14247" width="2.85546875" customWidth="1"/>
    <col min="14249" max="14249" width="12.85546875" customWidth="1"/>
    <col min="14250" max="14250" width="3.85546875" customWidth="1"/>
    <col min="14251" max="14251" width="5.28515625" customWidth="1"/>
    <col min="14252" max="14252" width="5.7109375" customWidth="1"/>
    <col min="14253" max="14253" width="5.28515625" customWidth="1"/>
    <col min="14254" max="14254" width="5.140625" customWidth="1"/>
    <col min="14255" max="14255" width="5.28515625" customWidth="1"/>
    <col min="14256" max="14256" width="5" customWidth="1"/>
    <col min="14257" max="14257" width="5.28515625" customWidth="1"/>
    <col min="14258" max="14258" width="8" customWidth="1"/>
    <col min="14259" max="14259" width="4.5703125" customWidth="1"/>
    <col min="14260" max="14260" width="6.7109375" customWidth="1"/>
    <col min="14261" max="14261" width="7.85546875" customWidth="1"/>
    <col min="14262" max="14262" width="8.28515625" customWidth="1"/>
    <col min="14263" max="14263" width="7.140625" customWidth="1"/>
    <col min="14264" max="14264" width="11.140625" customWidth="1"/>
    <col min="14265" max="14265" width="8" customWidth="1"/>
    <col min="14271" max="14273" width="8.7109375" customWidth="1"/>
    <col min="14274" max="14274" width="6.85546875" customWidth="1"/>
    <col min="14275" max="14275" width="6.7109375" customWidth="1"/>
    <col min="14278" max="14278" width="8.42578125" customWidth="1"/>
    <col min="14279" max="14279" width="10.5703125" customWidth="1"/>
    <col min="14497" max="14498" width="10" customWidth="1"/>
    <col min="14499" max="14499" width="11.7109375" customWidth="1"/>
    <col min="14500" max="14500" width="12.140625" customWidth="1"/>
    <col min="14501" max="14501" width="10.42578125" customWidth="1"/>
    <col min="14503" max="14503" width="2.85546875" customWidth="1"/>
    <col min="14505" max="14505" width="12.85546875" customWidth="1"/>
    <col min="14506" max="14506" width="3.85546875" customWidth="1"/>
    <col min="14507" max="14507" width="5.28515625" customWidth="1"/>
    <col min="14508" max="14508" width="5.7109375" customWidth="1"/>
    <col min="14509" max="14509" width="5.28515625" customWidth="1"/>
    <col min="14510" max="14510" width="5.140625" customWidth="1"/>
    <col min="14511" max="14511" width="5.28515625" customWidth="1"/>
    <col min="14512" max="14512" width="5" customWidth="1"/>
    <col min="14513" max="14513" width="5.28515625" customWidth="1"/>
    <col min="14514" max="14514" width="8" customWidth="1"/>
    <col min="14515" max="14515" width="4.5703125" customWidth="1"/>
    <col min="14516" max="14516" width="6.7109375" customWidth="1"/>
    <col min="14517" max="14517" width="7.85546875" customWidth="1"/>
    <col min="14518" max="14518" width="8.28515625" customWidth="1"/>
    <col min="14519" max="14519" width="7.140625" customWidth="1"/>
    <col min="14520" max="14520" width="11.140625" customWidth="1"/>
    <col min="14521" max="14521" width="8" customWidth="1"/>
    <col min="14527" max="14529" width="8.7109375" customWidth="1"/>
    <col min="14530" max="14530" width="6.85546875" customWidth="1"/>
    <col min="14531" max="14531" width="6.7109375" customWidth="1"/>
    <col min="14534" max="14534" width="8.42578125" customWidth="1"/>
    <col min="14535" max="14535" width="10.5703125" customWidth="1"/>
    <col min="14753" max="14754" width="10" customWidth="1"/>
    <col min="14755" max="14755" width="11.7109375" customWidth="1"/>
    <col min="14756" max="14756" width="12.140625" customWidth="1"/>
    <col min="14757" max="14757" width="10.42578125" customWidth="1"/>
    <col min="14759" max="14759" width="2.85546875" customWidth="1"/>
    <col min="14761" max="14761" width="12.85546875" customWidth="1"/>
    <col min="14762" max="14762" width="3.85546875" customWidth="1"/>
    <col min="14763" max="14763" width="5.28515625" customWidth="1"/>
    <col min="14764" max="14764" width="5.7109375" customWidth="1"/>
    <col min="14765" max="14765" width="5.28515625" customWidth="1"/>
    <col min="14766" max="14766" width="5.140625" customWidth="1"/>
    <col min="14767" max="14767" width="5.28515625" customWidth="1"/>
    <col min="14768" max="14768" width="5" customWidth="1"/>
    <col min="14769" max="14769" width="5.28515625" customWidth="1"/>
    <col min="14770" max="14770" width="8" customWidth="1"/>
    <col min="14771" max="14771" width="4.5703125" customWidth="1"/>
    <col min="14772" max="14772" width="6.7109375" customWidth="1"/>
    <col min="14773" max="14773" width="7.85546875" customWidth="1"/>
    <col min="14774" max="14774" width="8.28515625" customWidth="1"/>
    <col min="14775" max="14775" width="7.140625" customWidth="1"/>
    <col min="14776" max="14776" width="11.140625" customWidth="1"/>
    <col min="14777" max="14777" width="8" customWidth="1"/>
    <col min="14783" max="14785" width="8.7109375" customWidth="1"/>
    <col min="14786" max="14786" width="6.85546875" customWidth="1"/>
    <col min="14787" max="14787" width="6.7109375" customWidth="1"/>
    <col min="14790" max="14790" width="8.42578125" customWidth="1"/>
    <col min="14791" max="14791" width="10.5703125" customWidth="1"/>
    <col min="15009" max="15010" width="10" customWidth="1"/>
    <col min="15011" max="15011" width="11.7109375" customWidth="1"/>
    <col min="15012" max="15012" width="12.140625" customWidth="1"/>
    <col min="15013" max="15013" width="10.42578125" customWidth="1"/>
    <col min="15015" max="15015" width="2.85546875" customWidth="1"/>
    <col min="15017" max="15017" width="12.85546875" customWidth="1"/>
    <col min="15018" max="15018" width="3.85546875" customWidth="1"/>
    <col min="15019" max="15019" width="5.28515625" customWidth="1"/>
    <col min="15020" max="15020" width="5.7109375" customWidth="1"/>
    <col min="15021" max="15021" width="5.28515625" customWidth="1"/>
    <col min="15022" max="15022" width="5.140625" customWidth="1"/>
    <col min="15023" max="15023" width="5.28515625" customWidth="1"/>
    <col min="15024" max="15024" width="5" customWidth="1"/>
    <col min="15025" max="15025" width="5.28515625" customWidth="1"/>
    <col min="15026" max="15026" width="8" customWidth="1"/>
    <col min="15027" max="15027" width="4.5703125" customWidth="1"/>
    <col min="15028" max="15028" width="6.7109375" customWidth="1"/>
    <col min="15029" max="15029" width="7.85546875" customWidth="1"/>
    <col min="15030" max="15030" width="8.28515625" customWidth="1"/>
    <col min="15031" max="15031" width="7.140625" customWidth="1"/>
    <col min="15032" max="15032" width="11.140625" customWidth="1"/>
    <col min="15033" max="15033" width="8" customWidth="1"/>
    <col min="15039" max="15041" width="8.7109375" customWidth="1"/>
    <col min="15042" max="15042" width="6.85546875" customWidth="1"/>
    <col min="15043" max="15043" width="6.7109375" customWidth="1"/>
    <col min="15046" max="15046" width="8.42578125" customWidth="1"/>
    <col min="15047" max="15047" width="10.5703125" customWidth="1"/>
    <col min="15265" max="15266" width="10" customWidth="1"/>
    <col min="15267" max="15267" width="11.7109375" customWidth="1"/>
    <col min="15268" max="15268" width="12.140625" customWidth="1"/>
    <col min="15269" max="15269" width="10.42578125" customWidth="1"/>
    <col min="15271" max="15271" width="2.85546875" customWidth="1"/>
    <col min="15273" max="15273" width="12.85546875" customWidth="1"/>
    <col min="15274" max="15274" width="3.85546875" customWidth="1"/>
    <col min="15275" max="15275" width="5.28515625" customWidth="1"/>
    <col min="15276" max="15276" width="5.7109375" customWidth="1"/>
    <col min="15277" max="15277" width="5.28515625" customWidth="1"/>
    <col min="15278" max="15278" width="5.140625" customWidth="1"/>
    <col min="15279" max="15279" width="5.28515625" customWidth="1"/>
    <col min="15280" max="15280" width="5" customWidth="1"/>
    <col min="15281" max="15281" width="5.28515625" customWidth="1"/>
    <col min="15282" max="15282" width="8" customWidth="1"/>
    <col min="15283" max="15283" width="4.5703125" customWidth="1"/>
    <col min="15284" max="15284" width="6.7109375" customWidth="1"/>
    <col min="15285" max="15285" width="7.85546875" customWidth="1"/>
    <col min="15286" max="15286" width="8.28515625" customWidth="1"/>
    <col min="15287" max="15287" width="7.140625" customWidth="1"/>
    <col min="15288" max="15288" width="11.140625" customWidth="1"/>
    <col min="15289" max="15289" width="8" customWidth="1"/>
    <col min="15295" max="15297" width="8.7109375" customWidth="1"/>
    <col min="15298" max="15298" width="6.85546875" customWidth="1"/>
    <col min="15299" max="15299" width="6.7109375" customWidth="1"/>
    <col min="15302" max="15302" width="8.42578125" customWidth="1"/>
    <col min="15303" max="15303" width="10.5703125" customWidth="1"/>
    <col min="15521" max="15522" width="10" customWidth="1"/>
    <col min="15523" max="15523" width="11.7109375" customWidth="1"/>
    <col min="15524" max="15524" width="12.140625" customWidth="1"/>
    <col min="15525" max="15525" width="10.42578125" customWidth="1"/>
    <col min="15527" max="15527" width="2.85546875" customWidth="1"/>
    <col min="15529" max="15529" width="12.85546875" customWidth="1"/>
    <col min="15530" max="15530" width="3.85546875" customWidth="1"/>
    <col min="15531" max="15531" width="5.28515625" customWidth="1"/>
    <col min="15532" max="15532" width="5.7109375" customWidth="1"/>
    <col min="15533" max="15533" width="5.28515625" customWidth="1"/>
    <col min="15534" max="15534" width="5.140625" customWidth="1"/>
    <col min="15535" max="15535" width="5.28515625" customWidth="1"/>
    <col min="15536" max="15536" width="5" customWidth="1"/>
    <col min="15537" max="15537" width="5.28515625" customWidth="1"/>
    <col min="15538" max="15538" width="8" customWidth="1"/>
    <col min="15539" max="15539" width="4.5703125" customWidth="1"/>
    <col min="15540" max="15540" width="6.7109375" customWidth="1"/>
    <col min="15541" max="15541" width="7.85546875" customWidth="1"/>
    <col min="15542" max="15542" width="8.28515625" customWidth="1"/>
    <col min="15543" max="15543" width="7.140625" customWidth="1"/>
    <col min="15544" max="15544" width="11.140625" customWidth="1"/>
    <col min="15545" max="15545" width="8" customWidth="1"/>
    <col min="15551" max="15553" width="8.7109375" customWidth="1"/>
    <col min="15554" max="15554" width="6.85546875" customWidth="1"/>
    <col min="15555" max="15555" width="6.7109375" customWidth="1"/>
    <col min="15558" max="15558" width="8.42578125" customWidth="1"/>
    <col min="15559" max="15559" width="10.5703125" customWidth="1"/>
    <col min="15777" max="15778" width="10" customWidth="1"/>
    <col min="15779" max="15779" width="11.7109375" customWidth="1"/>
    <col min="15780" max="15780" width="12.140625" customWidth="1"/>
    <col min="15781" max="15781" width="10.42578125" customWidth="1"/>
    <col min="15783" max="15783" width="2.85546875" customWidth="1"/>
    <col min="15785" max="15785" width="12.85546875" customWidth="1"/>
    <col min="15786" max="15786" width="3.85546875" customWidth="1"/>
    <col min="15787" max="15787" width="5.28515625" customWidth="1"/>
    <col min="15788" max="15788" width="5.7109375" customWidth="1"/>
    <col min="15789" max="15789" width="5.28515625" customWidth="1"/>
    <col min="15790" max="15790" width="5.140625" customWidth="1"/>
    <col min="15791" max="15791" width="5.28515625" customWidth="1"/>
    <col min="15792" max="15792" width="5" customWidth="1"/>
    <col min="15793" max="15793" width="5.28515625" customWidth="1"/>
    <col min="15794" max="15794" width="8" customWidth="1"/>
    <col min="15795" max="15795" width="4.5703125" customWidth="1"/>
    <col min="15796" max="15796" width="6.7109375" customWidth="1"/>
    <col min="15797" max="15797" width="7.85546875" customWidth="1"/>
    <col min="15798" max="15798" width="8.28515625" customWidth="1"/>
    <col min="15799" max="15799" width="7.140625" customWidth="1"/>
    <col min="15800" max="15800" width="11.140625" customWidth="1"/>
    <col min="15801" max="15801" width="8" customWidth="1"/>
    <col min="15807" max="15809" width="8.7109375" customWidth="1"/>
    <col min="15810" max="15810" width="6.85546875" customWidth="1"/>
    <col min="15811" max="15811" width="6.7109375" customWidth="1"/>
    <col min="15814" max="15814" width="8.42578125" customWidth="1"/>
    <col min="15815" max="15815" width="10.5703125" customWidth="1"/>
    <col min="16033" max="16034" width="10" customWidth="1"/>
    <col min="16035" max="16035" width="11.7109375" customWidth="1"/>
    <col min="16036" max="16036" width="12.140625" customWidth="1"/>
    <col min="16037" max="16037" width="10.42578125" customWidth="1"/>
    <col min="16039" max="16039" width="2.85546875" customWidth="1"/>
    <col min="16041" max="16041" width="12.85546875" customWidth="1"/>
    <col min="16042" max="16042" width="3.85546875" customWidth="1"/>
    <col min="16043" max="16043" width="5.28515625" customWidth="1"/>
    <col min="16044" max="16044" width="5.7109375" customWidth="1"/>
    <col min="16045" max="16045" width="5.28515625" customWidth="1"/>
    <col min="16046" max="16046" width="5.140625" customWidth="1"/>
    <col min="16047" max="16047" width="5.28515625" customWidth="1"/>
    <col min="16048" max="16048" width="5" customWidth="1"/>
    <col min="16049" max="16049" width="5.28515625" customWidth="1"/>
    <col min="16050" max="16050" width="8" customWidth="1"/>
    <col min="16051" max="16051" width="4.5703125" customWidth="1"/>
    <col min="16052" max="16052" width="6.7109375" customWidth="1"/>
    <col min="16053" max="16053" width="7.85546875" customWidth="1"/>
    <col min="16054" max="16054" width="8.28515625" customWidth="1"/>
    <col min="16055" max="16055" width="7.140625" customWidth="1"/>
    <col min="16056" max="16056" width="11.140625" customWidth="1"/>
    <col min="16057" max="16057" width="8" customWidth="1"/>
    <col min="16063" max="16065" width="8.7109375" customWidth="1"/>
    <col min="16066" max="16066" width="6.85546875" customWidth="1"/>
    <col min="16067" max="16067" width="6.7109375" customWidth="1"/>
    <col min="16070" max="16070" width="8.42578125" customWidth="1"/>
    <col min="16071" max="16071" width="10.5703125" customWidth="1"/>
  </cols>
  <sheetData>
    <row r="1" spans="1:24" s="290" customFormat="1" x14ac:dyDescent="0.25">
      <c r="A1" s="53" t="s">
        <v>1996</v>
      </c>
    </row>
    <row r="2" spans="1:24" s="290" customFormat="1" x14ac:dyDescent="0.25">
      <c r="A2" s="53" t="s">
        <v>1978</v>
      </c>
    </row>
    <row r="3" spans="1:24" s="290" customFormat="1" ht="15.75" thickBot="1" x14ac:dyDescent="0.3">
      <c r="A3" s="53" t="s">
        <v>1977</v>
      </c>
    </row>
    <row r="4" spans="1:24" s="29" customFormat="1" ht="47.25" customHeight="1" thickBot="1" x14ac:dyDescent="0.3">
      <c r="A4" s="347" t="s">
        <v>1276</v>
      </c>
      <c r="B4" s="338"/>
      <c r="C4" s="338"/>
      <c r="D4" s="338"/>
      <c r="E4" s="338"/>
      <c r="F4" s="338"/>
      <c r="G4" s="338"/>
      <c r="H4" s="338"/>
      <c r="I4" s="339"/>
      <c r="J4" s="340" t="s">
        <v>1263</v>
      </c>
      <c r="K4" s="341"/>
      <c r="L4" s="341"/>
      <c r="M4" s="341"/>
      <c r="N4" s="341"/>
      <c r="O4" s="341"/>
      <c r="P4" s="346"/>
      <c r="Q4" s="340" t="s">
        <v>1278</v>
      </c>
      <c r="R4" s="341"/>
      <c r="S4" s="341"/>
      <c r="T4" s="341"/>
      <c r="U4" s="341"/>
      <c r="V4" s="341"/>
      <c r="W4" s="346"/>
      <c r="X4" s="94" t="s">
        <v>1277</v>
      </c>
    </row>
    <row r="5" spans="1:24" ht="67.5" customHeight="1" x14ac:dyDescent="0.25">
      <c r="A5" s="76" t="s">
        <v>321</v>
      </c>
      <c r="B5" s="77" t="s">
        <v>492</v>
      </c>
      <c r="C5" s="77" t="s">
        <v>323</v>
      </c>
      <c r="D5" s="77" t="s">
        <v>489</v>
      </c>
      <c r="E5" s="77" t="s">
        <v>322</v>
      </c>
      <c r="F5" s="87" t="s">
        <v>1259</v>
      </c>
      <c r="G5" s="77" t="s">
        <v>325</v>
      </c>
      <c r="H5" s="77" t="s">
        <v>326</v>
      </c>
      <c r="I5" s="80" t="s">
        <v>454</v>
      </c>
      <c r="J5" s="76" t="s">
        <v>455</v>
      </c>
      <c r="K5" s="77" t="s">
        <v>456</v>
      </c>
      <c r="L5" s="77" t="s">
        <v>457</v>
      </c>
      <c r="M5" s="77" t="s">
        <v>458</v>
      </c>
      <c r="N5" s="77" t="s">
        <v>459</v>
      </c>
      <c r="O5" s="77" t="s">
        <v>460</v>
      </c>
      <c r="P5" s="80" t="s">
        <v>461</v>
      </c>
      <c r="Q5" s="88" t="s">
        <v>462</v>
      </c>
      <c r="R5" s="89" t="s">
        <v>463</v>
      </c>
      <c r="S5" s="89" t="s">
        <v>464</v>
      </c>
      <c r="T5" s="89" t="s">
        <v>465</v>
      </c>
      <c r="U5" s="89" t="s">
        <v>466</v>
      </c>
      <c r="V5" s="89" t="s">
        <v>467</v>
      </c>
      <c r="W5" s="80" t="s">
        <v>468</v>
      </c>
      <c r="X5" s="90" t="s">
        <v>493</v>
      </c>
    </row>
    <row r="6" spans="1:24" x14ac:dyDescent="0.25">
      <c r="A6" s="15" t="s">
        <v>327</v>
      </c>
      <c r="B6" s="10" t="s">
        <v>400</v>
      </c>
      <c r="C6" s="4" t="s">
        <v>401</v>
      </c>
      <c r="D6" s="9" t="s">
        <v>196</v>
      </c>
      <c r="E6" s="4" t="s">
        <v>402</v>
      </c>
      <c r="F6" s="1">
        <v>5010</v>
      </c>
      <c r="G6" s="4" t="s">
        <v>403</v>
      </c>
      <c r="H6" s="4" t="s">
        <v>403</v>
      </c>
      <c r="I6" s="14" t="s">
        <v>480</v>
      </c>
      <c r="J6" s="15">
        <v>64</v>
      </c>
      <c r="K6" s="4">
        <v>10</v>
      </c>
      <c r="L6" s="4">
        <v>1</v>
      </c>
      <c r="M6" s="4">
        <v>16</v>
      </c>
      <c r="N6" s="4"/>
      <c r="O6" s="4"/>
      <c r="P6" s="14"/>
      <c r="Q6" s="15"/>
      <c r="R6" s="4"/>
      <c r="S6" s="4"/>
      <c r="T6" s="118">
        <v>26000</v>
      </c>
      <c r="U6" s="118">
        <v>16426</v>
      </c>
      <c r="V6" s="118">
        <v>499</v>
      </c>
      <c r="W6" s="78">
        <v>36897</v>
      </c>
      <c r="X6" s="91">
        <f>V6/2</f>
        <v>249.5</v>
      </c>
    </row>
    <row r="7" spans="1:24" ht="15.75" thickBot="1" x14ac:dyDescent="0.3">
      <c r="A7" s="55" t="s">
        <v>327</v>
      </c>
      <c r="B7" s="52" t="s">
        <v>354</v>
      </c>
      <c r="C7" s="56" t="s">
        <v>355</v>
      </c>
      <c r="D7" s="57" t="s">
        <v>196</v>
      </c>
      <c r="E7" s="56" t="s">
        <v>450</v>
      </c>
      <c r="F7" s="3">
        <v>5010</v>
      </c>
      <c r="G7" s="56" t="s">
        <v>451</v>
      </c>
      <c r="H7" s="56" t="s">
        <v>452</v>
      </c>
      <c r="I7" s="58" t="s">
        <v>480</v>
      </c>
      <c r="J7" s="55">
        <v>42</v>
      </c>
      <c r="K7" s="56">
        <v>4</v>
      </c>
      <c r="L7" s="56">
        <v>1</v>
      </c>
      <c r="M7" s="56">
        <v>0</v>
      </c>
      <c r="N7" s="56"/>
      <c r="O7" s="56"/>
      <c r="P7" s="58"/>
      <c r="Q7" s="55"/>
      <c r="R7" s="56"/>
      <c r="S7" s="56"/>
      <c r="T7" s="118">
        <v>8000</v>
      </c>
      <c r="U7" s="118">
        <v>22000</v>
      </c>
      <c r="V7" s="118">
        <v>200</v>
      </c>
      <c r="W7" s="79">
        <v>39752</v>
      </c>
      <c r="X7" s="92">
        <f>V7/2</f>
        <v>100</v>
      </c>
    </row>
    <row r="8" spans="1:24" x14ac:dyDescent="0.25">
      <c r="A8" s="12" t="s">
        <v>1260</v>
      </c>
      <c r="B8" s="11"/>
      <c r="C8" s="11"/>
      <c r="D8" s="11"/>
      <c r="X8" s="108">
        <f>SUM(X6:X7)</f>
        <v>349.5</v>
      </c>
    </row>
    <row r="9" spans="1:24" x14ac:dyDescent="0.25">
      <c r="A9" s="101"/>
      <c r="B9" s="101"/>
      <c r="C9" s="101"/>
      <c r="D9" s="101"/>
      <c r="E9" s="5"/>
      <c r="F9" s="5"/>
      <c r="G9" s="5"/>
      <c r="H9" s="5"/>
      <c r="I9" s="348"/>
      <c r="J9" s="348"/>
      <c r="K9" s="348"/>
      <c r="L9" s="348"/>
      <c r="M9" s="348"/>
      <c r="N9" s="348"/>
      <c r="O9" s="348"/>
      <c r="P9" s="348"/>
      <c r="Q9" s="348"/>
      <c r="R9" s="348"/>
      <c r="S9" s="348"/>
      <c r="T9" s="348"/>
      <c r="U9" s="348"/>
      <c r="V9" s="348"/>
      <c r="W9" s="119"/>
      <c r="X9" s="202"/>
    </row>
    <row r="10" spans="1:24" x14ac:dyDescent="0.25">
      <c r="A10" s="5"/>
      <c r="B10" s="185"/>
      <c r="C10" s="5"/>
      <c r="D10" s="5"/>
      <c r="E10" s="185"/>
      <c r="F10" s="5"/>
      <c r="G10" s="5"/>
      <c r="H10" s="5"/>
      <c r="I10" s="5"/>
      <c r="J10" s="5"/>
      <c r="K10" s="5"/>
      <c r="L10" s="5"/>
      <c r="M10" s="5"/>
      <c r="N10" s="5"/>
      <c r="O10" s="5"/>
      <c r="P10" s="117"/>
      <c r="Q10" s="117"/>
      <c r="R10" s="117"/>
      <c r="S10" s="117"/>
      <c r="T10" s="117"/>
      <c r="U10" s="117"/>
      <c r="V10" s="117"/>
      <c r="W10" s="117"/>
      <c r="X10" s="185"/>
    </row>
    <row r="11" spans="1:24" ht="45" customHeight="1" x14ac:dyDescent="0.25">
      <c r="A11" s="5"/>
      <c r="B11" s="5"/>
      <c r="C11" s="101"/>
      <c r="D11" s="5"/>
      <c r="E11" s="185"/>
      <c r="F11" s="5"/>
      <c r="G11" s="5"/>
      <c r="H11" s="5"/>
      <c r="I11" s="5"/>
      <c r="J11" s="5"/>
      <c r="K11" s="5"/>
      <c r="L11" s="5"/>
      <c r="M11" s="5"/>
      <c r="N11" s="5"/>
      <c r="O11" s="5"/>
      <c r="P11" s="5"/>
      <c r="Q11" s="5"/>
      <c r="R11" s="5"/>
      <c r="S11" s="5"/>
      <c r="T11" s="5"/>
      <c r="U11" s="5"/>
      <c r="V11" s="5"/>
      <c r="W11" s="5"/>
      <c r="X11" s="185"/>
    </row>
    <row r="12" spans="1:24" x14ac:dyDescent="0.25">
      <c r="A12" s="5"/>
      <c r="B12" s="5"/>
      <c r="C12" s="5"/>
      <c r="D12" s="5"/>
      <c r="E12" s="5"/>
      <c r="F12" s="5"/>
      <c r="G12" s="5"/>
      <c r="H12" s="5"/>
      <c r="I12" s="5"/>
      <c r="J12" s="5"/>
      <c r="K12" s="5"/>
      <c r="L12" s="5"/>
      <c r="M12" s="5"/>
      <c r="N12" s="5"/>
      <c r="O12" s="5"/>
      <c r="P12" s="5"/>
      <c r="Q12" s="5"/>
      <c r="R12" s="5"/>
      <c r="S12" s="5"/>
      <c r="T12" s="5"/>
      <c r="U12" s="5"/>
      <c r="V12" s="5"/>
      <c r="W12" s="5"/>
      <c r="X12" s="5"/>
    </row>
    <row r="13" spans="1:24" x14ac:dyDescent="0.25">
      <c r="A13" s="24"/>
      <c r="B13" s="5"/>
      <c r="C13" s="101"/>
      <c r="D13" s="5"/>
      <c r="E13" s="5"/>
      <c r="F13" s="5"/>
      <c r="G13" s="5"/>
      <c r="H13" s="5"/>
      <c r="I13" s="5"/>
      <c r="J13" s="5"/>
      <c r="K13" s="5"/>
      <c r="L13" s="5"/>
      <c r="M13" s="5"/>
      <c r="N13" s="5"/>
      <c r="O13" s="5"/>
      <c r="P13" s="5"/>
      <c r="Q13" s="5"/>
      <c r="R13" s="5"/>
      <c r="S13" s="5"/>
      <c r="T13" s="5"/>
      <c r="U13" s="5"/>
      <c r="V13" s="160"/>
      <c r="W13" s="5"/>
      <c r="X13" s="115"/>
    </row>
    <row r="14" spans="1:24" x14ac:dyDescent="0.25">
      <c r="A14" s="5"/>
      <c r="B14" s="5"/>
      <c r="C14" s="5"/>
      <c r="D14" s="5"/>
      <c r="E14" s="5"/>
      <c r="F14" s="5"/>
      <c r="G14" s="5"/>
      <c r="H14" s="5"/>
      <c r="I14" s="5"/>
      <c r="J14" s="5"/>
      <c r="K14" s="5"/>
      <c r="L14" s="5"/>
      <c r="M14" s="5"/>
      <c r="N14" s="5"/>
      <c r="O14" s="5"/>
      <c r="P14" s="5"/>
      <c r="Q14" s="5"/>
      <c r="R14" s="5"/>
      <c r="S14" s="5"/>
      <c r="T14" s="5"/>
      <c r="U14" s="5"/>
      <c r="V14" s="5"/>
      <c r="W14" s="5"/>
      <c r="X14" s="5"/>
    </row>
    <row r="15" spans="1:24" x14ac:dyDescent="0.25">
      <c r="A15" s="5"/>
      <c r="B15" s="5"/>
      <c r="C15" s="5"/>
      <c r="D15" s="5"/>
      <c r="E15" s="5"/>
      <c r="F15" s="5"/>
      <c r="G15" s="5"/>
      <c r="H15" s="5"/>
      <c r="I15" s="5"/>
      <c r="J15" s="5"/>
      <c r="K15" s="5"/>
      <c r="L15" s="5"/>
      <c r="M15" s="5"/>
      <c r="N15" s="5"/>
      <c r="O15" s="5"/>
      <c r="P15" s="5"/>
      <c r="Q15" s="5"/>
      <c r="R15" s="5"/>
      <c r="S15" s="5"/>
      <c r="T15" s="5"/>
      <c r="U15" s="5"/>
      <c r="V15" s="5"/>
      <c r="W15" s="5"/>
      <c r="X15" s="5"/>
    </row>
  </sheetData>
  <mergeCells count="5">
    <mergeCell ref="Q4:W4"/>
    <mergeCell ref="A4:I4"/>
    <mergeCell ref="J4:P4"/>
    <mergeCell ref="I9:O9"/>
    <mergeCell ref="P9:V9"/>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2"/>
  <sheetViews>
    <sheetView workbookViewId="0"/>
  </sheetViews>
  <sheetFormatPr defaultRowHeight="15" x14ac:dyDescent="0.25"/>
  <cols>
    <col min="1" max="1" width="10.28515625" style="118" customWidth="1"/>
    <col min="2" max="2" width="6.28515625" style="118" customWidth="1"/>
    <col min="3" max="3" width="7.28515625" style="118" customWidth="1"/>
    <col min="4" max="4" width="9.140625" style="118"/>
    <col min="5" max="5" width="11.7109375" style="118" customWidth="1"/>
    <col min="6" max="6" width="9.140625" style="118"/>
    <col min="7" max="7" width="12.85546875" style="118" customWidth="1"/>
    <col min="8" max="8" width="3.85546875" style="118" customWidth="1"/>
    <col min="9" max="9" width="5.28515625" style="118" customWidth="1"/>
    <col min="10" max="10" width="5.7109375" style="118" customWidth="1"/>
    <col min="11" max="11" width="5.28515625" style="118" customWidth="1"/>
    <col min="12" max="12" width="5.140625" style="118" customWidth="1"/>
    <col min="13" max="13" width="5.28515625" style="118" customWidth="1"/>
    <col min="14" max="14" width="5" style="118" customWidth="1"/>
    <col min="15" max="15" width="5.28515625" style="118" customWidth="1"/>
    <col min="16" max="16" width="8" style="118" customWidth="1"/>
    <col min="17" max="17" width="10.5703125" style="118" customWidth="1"/>
    <col min="18" max="18" width="6.7109375" style="118" customWidth="1"/>
    <col min="19" max="19" width="10.7109375" style="118" customWidth="1"/>
    <col min="20" max="20" width="11.28515625" style="118" customWidth="1"/>
    <col min="21" max="21" width="9.5703125" style="118" customWidth="1"/>
    <col min="22" max="22" width="11.140625" style="118" customWidth="1"/>
    <col min="23" max="23" width="17.7109375" style="118" customWidth="1"/>
    <col min="24" max="24" width="8" style="118" customWidth="1"/>
    <col min="25" max="26" width="9.28515625" style="118" bestFit="1" customWidth="1"/>
    <col min="27" max="29" width="8.7109375" style="118" customWidth="1"/>
    <col min="30" max="30" width="6.85546875" style="118" customWidth="1"/>
    <col min="31" max="31" width="6.7109375" style="118" customWidth="1"/>
    <col min="32" max="33" width="9.28515625" style="118" bestFit="1" customWidth="1"/>
    <col min="34" max="34" width="8.42578125" style="118" customWidth="1"/>
    <col min="35" max="35" width="10.5703125" style="118" customWidth="1"/>
    <col min="36" max="36" width="9.140625" style="118"/>
    <col min="37" max="37" width="12.140625" style="118" customWidth="1"/>
    <col min="38" max="38" width="12.28515625" style="118" customWidth="1"/>
    <col min="39" max="39" width="12.140625" style="118" customWidth="1"/>
    <col min="40" max="40" width="11.42578125" style="118" customWidth="1"/>
    <col min="41" max="41" width="11" style="118" customWidth="1"/>
    <col min="42" max="42" width="12" style="118" customWidth="1"/>
    <col min="43" max="197" width="9.140625" style="118"/>
    <col min="198" max="198" width="2.5703125" style="118" customWidth="1"/>
    <col min="199" max="199" width="4.85546875" style="118" customWidth="1"/>
    <col min="200" max="200" width="9.140625" style="118"/>
    <col min="201" max="201" width="2.85546875" style="118" customWidth="1"/>
    <col min="202" max="202" width="9.140625" style="118"/>
    <col min="203" max="203" width="12.85546875" style="118" customWidth="1"/>
    <col min="204" max="204" width="3.85546875" style="118" customWidth="1"/>
    <col min="205" max="205" width="5.28515625" style="118" customWidth="1"/>
    <col min="206" max="206" width="5.7109375" style="118" customWidth="1"/>
    <col min="207" max="207" width="5.28515625" style="118" customWidth="1"/>
    <col min="208" max="208" width="5.140625" style="118" customWidth="1"/>
    <col min="209" max="209" width="5.28515625" style="118" customWidth="1"/>
    <col min="210" max="210" width="5" style="118" customWidth="1"/>
    <col min="211" max="211" width="5.28515625" style="118" customWidth="1"/>
    <col min="212" max="212" width="8" style="118" customWidth="1"/>
    <col min="213" max="213" width="4.5703125" style="118" customWidth="1"/>
    <col min="214" max="214" width="6.7109375" style="118" customWidth="1"/>
    <col min="215" max="215" width="7.85546875" style="118" customWidth="1"/>
    <col min="216" max="216" width="8.28515625" style="118" customWidth="1"/>
    <col min="217" max="217" width="7.140625" style="118" customWidth="1"/>
    <col min="218" max="218" width="11.140625" style="118" customWidth="1"/>
    <col min="219" max="219" width="8" style="118" customWidth="1"/>
    <col min="220" max="221" width="9.140625" style="118"/>
    <col min="222" max="224" width="8.7109375" style="118" customWidth="1"/>
    <col min="225" max="225" width="6.85546875" style="118" customWidth="1"/>
    <col min="226" max="226" width="6.7109375" style="118" customWidth="1"/>
    <col min="227" max="228" width="9.140625" style="118"/>
    <col min="229" max="229" width="8.42578125" style="118" customWidth="1"/>
    <col min="230" max="230" width="10.5703125" style="118" customWidth="1"/>
    <col min="231" max="282" width="9.140625" style="118"/>
    <col min="283" max="283" width="11.140625" style="118" customWidth="1"/>
    <col min="284" max="284" width="11.7109375" style="118" customWidth="1"/>
    <col min="285" max="285" width="10.85546875" style="118" customWidth="1"/>
    <col min="286" max="286" width="11.42578125" style="118" customWidth="1"/>
    <col min="287" max="287" width="11.28515625" style="118" customWidth="1"/>
    <col min="288" max="288" width="11.42578125" style="118" customWidth="1"/>
    <col min="289" max="289" width="11.140625" style="118" customWidth="1"/>
    <col min="290" max="290" width="10.7109375" style="118" customWidth="1"/>
    <col min="291" max="291" width="12.140625" style="118" customWidth="1"/>
    <col min="292" max="292" width="11.42578125" style="118" customWidth="1"/>
    <col min="293" max="293" width="11.85546875" style="118" customWidth="1"/>
    <col min="294" max="294" width="12.28515625" style="118" customWidth="1"/>
    <col min="295" max="295" width="12.140625" style="118" customWidth="1"/>
    <col min="296" max="296" width="11.42578125" style="118" customWidth="1"/>
    <col min="297" max="297" width="11" style="118" customWidth="1"/>
    <col min="298" max="298" width="12" style="118" customWidth="1"/>
    <col min="299" max="453" width="9.140625" style="118"/>
    <col min="454" max="454" width="2.5703125" style="118" customWidth="1"/>
    <col min="455" max="455" width="4.85546875" style="118" customWidth="1"/>
    <col min="456" max="456" width="9.140625" style="118"/>
    <col min="457" max="457" width="2.85546875" style="118" customWidth="1"/>
    <col min="458" max="458" width="9.140625" style="118"/>
    <col min="459" max="459" width="12.85546875" style="118" customWidth="1"/>
    <col min="460" max="460" width="3.85546875" style="118" customWidth="1"/>
    <col min="461" max="461" width="5.28515625" style="118" customWidth="1"/>
    <col min="462" max="462" width="5.7109375" style="118" customWidth="1"/>
    <col min="463" max="463" width="5.28515625" style="118" customWidth="1"/>
    <col min="464" max="464" width="5.140625" style="118" customWidth="1"/>
    <col min="465" max="465" width="5.28515625" style="118" customWidth="1"/>
    <col min="466" max="466" width="5" style="118" customWidth="1"/>
    <col min="467" max="467" width="5.28515625" style="118" customWidth="1"/>
    <col min="468" max="468" width="8" style="118" customWidth="1"/>
    <col min="469" max="469" width="4.5703125" style="118" customWidth="1"/>
    <col min="470" max="470" width="6.7109375" style="118" customWidth="1"/>
    <col min="471" max="471" width="7.85546875" style="118" customWidth="1"/>
    <col min="472" max="472" width="8.28515625" style="118" customWidth="1"/>
    <col min="473" max="473" width="7.140625" style="118" customWidth="1"/>
    <col min="474" max="474" width="11.140625" style="118" customWidth="1"/>
    <col min="475" max="475" width="8" style="118" customWidth="1"/>
    <col min="476" max="477" width="9.140625" style="118"/>
    <col min="478" max="480" width="8.7109375" style="118" customWidth="1"/>
    <col min="481" max="481" width="6.85546875" style="118" customWidth="1"/>
    <col min="482" max="482" width="6.7109375" style="118" customWidth="1"/>
    <col min="483" max="484" width="9.140625" style="118"/>
    <col min="485" max="485" width="8.42578125" style="118" customWidth="1"/>
    <col min="486" max="486" width="10.5703125" style="118" customWidth="1"/>
    <col min="487" max="538" width="9.140625" style="118"/>
    <col min="539" max="539" width="11.140625" style="118" customWidth="1"/>
    <col min="540" max="540" width="11.7109375" style="118" customWidth="1"/>
    <col min="541" max="541" width="10.85546875" style="118" customWidth="1"/>
    <col min="542" max="542" width="11.42578125" style="118" customWidth="1"/>
    <col min="543" max="543" width="11.28515625" style="118" customWidth="1"/>
    <col min="544" max="544" width="11.42578125" style="118" customWidth="1"/>
    <col min="545" max="545" width="11.140625" style="118" customWidth="1"/>
    <col min="546" max="546" width="10.7109375" style="118" customWidth="1"/>
    <col min="547" max="547" width="12.140625" style="118" customWidth="1"/>
    <col min="548" max="548" width="11.42578125" style="118" customWidth="1"/>
    <col min="549" max="549" width="11.85546875" style="118" customWidth="1"/>
    <col min="550" max="550" width="12.28515625" style="118" customWidth="1"/>
    <col min="551" max="551" width="12.140625" style="118" customWidth="1"/>
    <col min="552" max="552" width="11.42578125" style="118" customWidth="1"/>
    <col min="553" max="553" width="11" style="118" customWidth="1"/>
    <col min="554" max="554" width="12" style="118" customWidth="1"/>
    <col min="555" max="709" width="9.140625" style="118"/>
    <col min="710" max="710" width="2.5703125" style="118" customWidth="1"/>
    <col min="711" max="711" width="4.85546875" style="118" customWidth="1"/>
    <col min="712" max="712" width="9.140625" style="118"/>
    <col min="713" max="713" width="2.85546875" style="118" customWidth="1"/>
    <col min="714" max="714" width="9.140625" style="118"/>
    <col min="715" max="715" width="12.85546875" style="118" customWidth="1"/>
    <col min="716" max="716" width="3.85546875" style="118" customWidth="1"/>
    <col min="717" max="717" width="5.28515625" style="118" customWidth="1"/>
    <col min="718" max="718" width="5.7109375" style="118" customWidth="1"/>
    <col min="719" max="719" width="5.28515625" style="118" customWidth="1"/>
    <col min="720" max="720" width="5.140625" style="118" customWidth="1"/>
    <col min="721" max="721" width="5.28515625" style="118" customWidth="1"/>
    <col min="722" max="722" width="5" style="118" customWidth="1"/>
    <col min="723" max="723" width="5.28515625" style="118" customWidth="1"/>
    <col min="724" max="724" width="8" style="118" customWidth="1"/>
    <col min="725" max="725" width="4.5703125" style="118" customWidth="1"/>
    <col min="726" max="726" width="6.7109375" style="118" customWidth="1"/>
    <col min="727" max="727" width="7.85546875" style="118" customWidth="1"/>
    <col min="728" max="728" width="8.28515625" style="118" customWidth="1"/>
    <col min="729" max="729" width="7.140625" style="118" customWidth="1"/>
    <col min="730" max="730" width="11.140625" style="118" customWidth="1"/>
    <col min="731" max="731" width="8" style="118" customWidth="1"/>
    <col min="732" max="733" width="9.140625" style="118"/>
    <col min="734" max="736" width="8.7109375" style="118" customWidth="1"/>
    <col min="737" max="737" width="6.85546875" style="118" customWidth="1"/>
    <col min="738" max="738" width="6.7109375" style="118" customWidth="1"/>
    <col min="739" max="740" width="9.140625" style="118"/>
    <col min="741" max="741" width="8.42578125" style="118" customWidth="1"/>
    <col min="742" max="742" width="10.5703125" style="118" customWidth="1"/>
    <col min="743" max="794" width="9.140625" style="118"/>
    <col min="795" max="795" width="11.140625" style="118" customWidth="1"/>
    <col min="796" max="796" width="11.7109375" style="118" customWidth="1"/>
    <col min="797" max="797" width="10.85546875" style="118" customWidth="1"/>
    <col min="798" max="798" width="11.42578125" style="118" customWidth="1"/>
    <col min="799" max="799" width="11.28515625" style="118" customWidth="1"/>
    <col min="800" max="800" width="11.42578125" style="118" customWidth="1"/>
    <col min="801" max="801" width="11.140625" style="118" customWidth="1"/>
    <col min="802" max="802" width="10.7109375" style="118" customWidth="1"/>
    <col min="803" max="803" width="12.140625" style="118" customWidth="1"/>
    <col min="804" max="804" width="11.42578125" style="118" customWidth="1"/>
    <col min="805" max="805" width="11.85546875" style="118" customWidth="1"/>
    <col min="806" max="806" width="12.28515625" style="118" customWidth="1"/>
    <col min="807" max="807" width="12.140625" style="118" customWidth="1"/>
    <col min="808" max="808" width="11.42578125" style="118" customWidth="1"/>
    <col min="809" max="809" width="11" style="118" customWidth="1"/>
    <col min="810" max="810" width="12" style="118" customWidth="1"/>
    <col min="811" max="965" width="9.140625" style="118"/>
    <col min="966" max="966" width="2.5703125" style="118" customWidth="1"/>
    <col min="967" max="967" width="4.85546875" style="118" customWidth="1"/>
    <col min="968" max="968" width="9.140625" style="118"/>
    <col min="969" max="969" width="2.85546875" style="118" customWidth="1"/>
    <col min="970" max="970" width="9.140625" style="118"/>
    <col min="971" max="971" width="12.85546875" style="118" customWidth="1"/>
    <col min="972" max="972" width="3.85546875" style="118" customWidth="1"/>
    <col min="973" max="973" width="5.28515625" style="118" customWidth="1"/>
    <col min="974" max="974" width="5.7109375" style="118" customWidth="1"/>
    <col min="975" max="975" width="5.28515625" style="118" customWidth="1"/>
    <col min="976" max="976" width="5.140625" style="118" customWidth="1"/>
    <col min="977" max="977" width="5.28515625" style="118" customWidth="1"/>
    <col min="978" max="978" width="5" style="118" customWidth="1"/>
    <col min="979" max="979" width="5.28515625" style="118" customWidth="1"/>
    <col min="980" max="980" width="8" style="118" customWidth="1"/>
    <col min="981" max="981" width="4.5703125" style="118" customWidth="1"/>
    <col min="982" max="982" width="6.7109375" style="118" customWidth="1"/>
    <col min="983" max="983" width="7.85546875" style="118" customWidth="1"/>
    <col min="984" max="984" width="8.28515625" style="118" customWidth="1"/>
    <col min="985" max="985" width="7.140625" style="118" customWidth="1"/>
    <col min="986" max="986" width="11.140625" style="118" customWidth="1"/>
    <col min="987" max="987" width="8" style="118" customWidth="1"/>
    <col min="988" max="989" width="9.140625" style="118"/>
    <col min="990" max="992" width="8.7109375" style="118" customWidth="1"/>
    <col min="993" max="993" width="6.85546875" style="118" customWidth="1"/>
    <col min="994" max="994" width="6.7109375" style="118" customWidth="1"/>
    <col min="995" max="996" width="9.140625" style="118"/>
    <col min="997" max="997" width="8.42578125" style="118" customWidth="1"/>
    <col min="998" max="998" width="10.5703125" style="118" customWidth="1"/>
    <col min="999" max="1050" width="9.140625" style="118"/>
    <col min="1051" max="1051" width="11.140625" style="118" customWidth="1"/>
    <col min="1052" max="1052" width="11.7109375" style="118" customWidth="1"/>
    <col min="1053" max="1053" width="10.85546875" style="118" customWidth="1"/>
    <col min="1054" max="1054" width="11.42578125" style="118" customWidth="1"/>
    <col min="1055" max="1055" width="11.28515625" style="118" customWidth="1"/>
    <col min="1056" max="1056" width="11.42578125" style="118" customWidth="1"/>
    <col min="1057" max="1057" width="11.140625" style="118" customWidth="1"/>
    <col min="1058" max="1058" width="10.7109375" style="118" customWidth="1"/>
    <col min="1059" max="1059" width="12.140625" style="118" customWidth="1"/>
    <col min="1060" max="1060" width="11.42578125" style="118" customWidth="1"/>
    <col min="1061" max="1061" width="11.85546875" style="118" customWidth="1"/>
    <col min="1062" max="1062" width="12.28515625" style="118" customWidth="1"/>
    <col min="1063" max="1063" width="12.140625" style="118" customWidth="1"/>
    <col min="1064" max="1064" width="11.42578125" style="118" customWidth="1"/>
    <col min="1065" max="1065" width="11" style="118" customWidth="1"/>
    <col min="1066" max="1066" width="12" style="118" customWidth="1"/>
    <col min="1067" max="1221" width="9.140625" style="118"/>
    <col min="1222" max="1222" width="2.5703125" style="118" customWidth="1"/>
    <col min="1223" max="1223" width="4.85546875" style="118" customWidth="1"/>
    <col min="1224" max="1224" width="9.140625" style="118"/>
    <col min="1225" max="1225" width="2.85546875" style="118" customWidth="1"/>
    <col min="1226" max="1226" width="9.140625" style="118"/>
    <col min="1227" max="1227" width="12.85546875" style="118" customWidth="1"/>
    <col min="1228" max="1228" width="3.85546875" style="118" customWidth="1"/>
    <col min="1229" max="1229" width="5.28515625" style="118" customWidth="1"/>
    <col min="1230" max="1230" width="5.7109375" style="118" customWidth="1"/>
    <col min="1231" max="1231" width="5.28515625" style="118" customWidth="1"/>
    <col min="1232" max="1232" width="5.140625" style="118" customWidth="1"/>
    <col min="1233" max="1233" width="5.28515625" style="118" customWidth="1"/>
    <col min="1234" max="1234" width="5" style="118" customWidth="1"/>
    <col min="1235" max="1235" width="5.28515625" style="118" customWidth="1"/>
    <col min="1236" max="1236" width="8" style="118" customWidth="1"/>
    <col min="1237" max="1237" width="4.5703125" style="118" customWidth="1"/>
    <col min="1238" max="1238" width="6.7109375" style="118" customWidth="1"/>
    <col min="1239" max="1239" width="7.85546875" style="118" customWidth="1"/>
    <col min="1240" max="1240" width="8.28515625" style="118" customWidth="1"/>
    <col min="1241" max="1241" width="7.140625" style="118" customWidth="1"/>
    <col min="1242" max="1242" width="11.140625" style="118" customWidth="1"/>
    <col min="1243" max="1243" width="8" style="118" customWidth="1"/>
    <col min="1244" max="1245" width="9.140625" style="118"/>
    <col min="1246" max="1248" width="8.7109375" style="118" customWidth="1"/>
    <col min="1249" max="1249" width="6.85546875" style="118" customWidth="1"/>
    <col min="1250" max="1250" width="6.7109375" style="118" customWidth="1"/>
    <col min="1251" max="1252" width="9.140625" style="118"/>
    <col min="1253" max="1253" width="8.42578125" style="118" customWidth="1"/>
    <col min="1254" max="1254" width="10.5703125" style="118" customWidth="1"/>
    <col min="1255" max="1306" width="9.140625" style="118"/>
    <col min="1307" max="1307" width="11.140625" style="118" customWidth="1"/>
    <col min="1308" max="1308" width="11.7109375" style="118" customWidth="1"/>
    <col min="1309" max="1309" width="10.85546875" style="118" customWidth="1"/>
    <col min="1310" max="1310" width="11.42578125" style="118" customWidth="1"/>
    <col min="1311" max="1311" width="11.28515625" style="118" customWidth="1"/>
    <col min="1312" max="1312" width="11.42578125" style="118" customWidth="1"/>
    <col min="1313" max="1313" width="11.140625" style="118" customWidth="1"/>
    <col min="1314" max="1314" width="10.7109375" style="118" customWidth="1"/>
    <col min="1315" max="1315" width="12.140625" style="118" customWidth="1"/>
    <col min="1316" max="1316" width="11.42578125" style="118" customWidth="1"/>
    <col min="1317" max="1317" width="11.85546875" style="118" customWidth="1"/>
    <col min="1318" max="1318" width="12.28515625" style="118" customWidth="1"/>
    <col min="1319" max="1319" width="12.140625" style="118" customWidth="1"/>
    <col min="1320" max="1320" width="11.42578125" style="118" customWidth="1"/>
    <col min="1321" max="1321" width="11" style="118" customWidth="1"/>
    <col min="1322" max="1322" width="12" style="118" customWidth="1"/>
    <col min="1323" max="1477" width="9.140625" style="118"/>
    <col min="1478" max="1478" width="2.5703125" style="118" customWidth="1"/>
    <col min="1479" max="1479" width="4.85546875" style="118" customWidth="1"/>
    <col min="1480" max="1480" width="9.140625" style="118"/>
    <col min="1481" max="1481" width="2.85546875" style="118" customWidth="1"/>
    <col min="1482" max="1482" width="9.140625" style="118"/>
    <col min="1483" max="1483" width="12.85546875" style="118" customWidth="1"/>
    <col min="1484" max="1484" width="3.85546875" style="118" customWidth="1"/>
    <col min="1485" max="1485" width="5.28515625" style="118" customWidth="1"/>
    <col min="1486" max="1486" width="5.7109375" style="118" customWidth="1"/>
    <col min="1487" max="1487" width="5.28515625" style="118" customWidth="1"/>
    <col min="1488" max="1488" width="5.140625" style="118" customWidth="1"/>
    <col min="1489" max="1489" width="5.28515625" style="118" customWidth="1"/>
    <col min="1490" max="1490" width="5" style="118" customWidth="1"/>
    <col min="1491" max="1491" width="5.28515625" style="118" customWidth="1"/>
    <col min="1492" max="1492" width="8" style="118" customWidth="1"/>
    <col min="1493" max="1493" width="4.5703125" style="118" customWidth="1"/>
    <col min="1494" max="1494" width="6.7109375" style="118" customWidth="1"/>
    <col min="1495" max="1495" width="7.85546875" style="118" customWidth="1"/>
    <col min="1496" max="1496" width="8.28515625" style="118" customWidth="1"/>
    <col min="1497" max="1497" width="7.140625" style="118" customWidth="1"/>
    <col min="1498" max="1498" width="11.140625" style="118" customWidth="1"/>
    <col min="1499" max="1499" width="8" style="118" customWidth="1"/>
    <col min="1500" max="1501" width="9.140625" style="118"/>
    <col min="1502" max="1504" width="8.7109375" style="118" customWidth="1"/>
    <col min="1505" max="1505" width="6.85546875" style="118" customWidth="1"/>
    <col min="1506" max="1506" width="6.7109375" style="118" customWidth="1"/>
    <col min="1507" max="1508" width="9.140625" style="118"/>
    <col min="1509" max="1509" width="8.42578125" style="118" customWidth="1"/>
    <col min="1510" max="1510" width="10.5703125" style="118" customWidth="1"/>
    <col min="1511" max="1562" width="9.140625" style="118"/>
    <col min="1563" max="1563" width="11.140625" style="118" customWidth="1"/>
    <col min="1564" max="1564" width="11.7109375" style="118" customWidth="1"/>
    <col min="1565" max="1565" width="10.85546875" style="118" customWidth="1"/>
    <col min="1566" max="1566" width="11.42578125" style="118" customWidth="1"/>
    <col min="1567" max="1567" width="11.28515625" style="118" customWidth="1"/>
    <col min="1568" max="1568" width="11.42578125" style="118" customWidth="1"/>
    <col min="1569" max="1569" width="11.140625" style="118" customWidth="1"/>
    <col min="1570" max="1570" width="10.7109375" style="118" customWidth="1"/>
    <col min="1571" max="1571" width="12.140625" style="118" customWidth="1"/>
    <col min="1572" max="1572" width="11.42578125" style="118" customWidth="1"/>
    <col min="1573" max="1573" width="11.85546875" style="118" customWidth="1"/>
    <col min="1574" max="1574" width="12.28515625" style="118" customWidth="1"/>
    <col min="1575" max="1575" width="12.140625" style="118" customWidth="1"/>
    <col min="1576" max="1576" width="11.42578125" style="118" customWidth="1"/>
    <col min="1577" max="1577" width="11" style="118" customWidth="1"/>
    <col min="1578" max="1578" width="12" style="118" customWidth="1"/>
    <col min="1579" max="1733" width="9.140625" style="118"/>
    <col min="1734" max="1734" width="2.5703125" style="118" customWidth="1"/>
    <col min="1735" max="1735" width="4.85546875" style="118" customWidth="1"/>
    <col min="1736" max="1736" width="9.140625" style="118"/>
    <col min="1737" max="1737" width="2.85546875" style="118" customWidth="1"/>
    <col min="1738" max="1738" width="9.140625" style="118"/>
    <col min="1739" max="1739" width="12.85546875" style="118" customWidth="1"/>
    <col min="1740" max="1740" width="3.85546875" style="118" customWidth="1"/>
    <col min="1741" max="1741" width="5.28515625" style="118" customWidth="1"/>
    <col min="1742" max="1742" width="5.7109375" style="118" customWidth="1"/>
    <col min="1743" max="1743" width="5.28515625" style="118" customWidth="1"/>
    <col min="1744" max="1744" width="5.140625" style="118" customWidth="1"/>
    <col min="1745" max="1745" width="5.28515625" style="118" customWidth="1"/>
    <col min="1746" max="1746" width="5" style="118" customWidth="1"/>
    <col min="1747" max="1747" width="5.28515625" style="118" customWidth="1"/>
    <col min="1748" max="1748" width="8" style="118" customWidth="1"/>
    <col min="1749" max="1749" width="4.5703125" style="118" customWidth="1"/>
    <col min="1750" max="1750" width="6.7109375" style="118" customWidth="1"/>
    <col min="1751" max="1751" width="7.85546875" style="118" customWidth="1"/>
    <col min="1752" max="1752" width="8.28515625" style="118" customWidth="1"/>
    <col min="1753" max="1753" width="7.140625" style="118" customWidth="1"/>
    <col min="1754" max="1754" width="11.140625" style="118" customWidth="1"/>
    <col min="1755" max="1755" width="8" style="118" customWidth="1"/>
    <col min="1756" max="1757" width="9.140625" style="118"/>
    <col min="1758" max="1760" width="8.7109375" style="118" customWidth="1"/>
    <col min="1761" max="1761" width="6.85546875" style="118" customWidth="1"/>
    <col min="1762" max="1762" width="6.7109375" style="118" customWidth="1"/>
    <col min="1763" max="1764" width="9.140625" style="118"/>
    <col min="1765" max="1765" width="8.42578125" style="118" customWidth="1"/>
    <col min="1766" max="1766" width="10.5703125" style="118" customWidth="1"/>
    <col min="1767" max="1818" width="9.140625" style="118"/>
    <col min="1819" max="1819" width="11.140625" style="118" customWidth="1"/>
    <col min="1820" max="1820" width="11.7109375" style="118" customWidth="1"/>
    <col min="1821" max="1821" width="10.85546875" style="118" customWidth="1"/>
    <col min="1822" max="1822" width="11.42578125" style="118" customWidth="1"/>
    <col min="1823" max="1823" width="11.28515625" style="118" customWidth="1"/>
    <col min="1824" max="1824" width="11.42578125" style="118" customWidth="1"/>
    <col min="1825" max="1825" width="11.140625" style="118" customWidth="1"/>
    <col min="1826" max="1826" width="10.7109375" style="118" customWidth="1"/>
    <col min="1827" max="1827" width="12.140625" style="118" customWidth="1"/>
    <col min="1828" max="1828" width="11.42578125" style="118" customWidth="1"/>
    <col min="1829" max="1829" width="11.85546875" style="118" customWidth="1"/>
    <col min="1830" max="1830" width="12.28515625" style="118" customWidth="1"/>
    <col min="1831" max="1831" width="12.140625" style="118" customWidth="1"/>
    <col min="1832" max="1832" width="11.42578125" style="118" customWidth="1"/>
    <col min="1833" max="1833" width="11" style="118" customWidth="1"/>
    <col min="1834" max="1834" width="12" style="118" customWidth="1"/>
    <col min="1835" max="1989" width="9.140625" style="118"/>
    <col min="1990" max="1990" width="2.5703125" style="118" customWidth="1"/>
    <col min="1991" max="1991" width="4.85546875" style="118" customWidth="1"/>
    <col min="1992" max="1992" width="9.140625" style="118"/>
    <col min="1993" max="1993" width="2.85546875" style="118" customWidth="1"/>
    <col min="1994" max="1994" width="9.140625" style="118"/>
    <col min="1995" max="1995" width="12.85546875" style="118" customWidth="1"/>
    <col min="1996" max="1996" width="3.85546875" style="118" customWidth="1"/>
    <col min="1997" max="1997" width="5.28515625" style="118" customWidth="1"/>
    <col min="1998" max="1998" width="5.7109375" style="118" customWidth="1"/>
    <col min="1999" max="1999" width="5.28515625" style="118" customWidth="1"/>
    <col min="2000" max="2000" width="5.140625" style="118" customWidth="1"/>
    <col min="2001" max="2001" width="5.28515625" style="118" customWidth="1"/>
    <col min="2002" max="2002" width="5" style="118" customWidth="1"/>
    <col min="2003" max="2003" width="5.28515625" style="118" customWidth="1"/>
    <col min="2004" max="2004" width="8" style="118" customWidth="1"/>
    <col min="2005" max="2005" width="4.5703125" style="118" customWidth="1"/>
    <col min="2006" max="2006" width="6.7109375" style="118" customWidth="1"/>
    <col min="2007" max="2007" width="7.85546875" style="118" customWidth="1"/>
    <col min="2008" max="2008" width="8.28515625" style="118" customWidth="1"/>
    <col min="2009" max="2009" width="7.140625" style="118" customWidth="1"/>
    <col min="2010" max="2010" width="11.140625" style="118" customWidth="1"/>
    <col min="2011" max="2011" width="8" style="118" customWidth="1"/>
    <col min="2012" max="2013" width="9.140625" style="118"/>
    <col min="2014" max="2016" width="8.7109375" style="118" customWidth="1"/>
    <col min="2017" max="2017" width="6.85546875" style="118" customWidth="1"/>
    <col min="2018" max="2018" width="6.7109375" style="118" customWidth="1"/>
    <col min="2019" max="2020" width="9.140625" style="118"/>
    <col min="2021" max="2021" width="8.42578125" style="118" customWidth="1"/>
    <col min="2022" max="2022" width="10.5703125" style="118" customWidth="1"/>
    <col min="2023" max="2074" width="9.140625" style="118"/>
    <col min="2075" max="2075" width="11.140625" style="118" customWidth="1"/>
    <col min="2076" max="2076" width="11.7109375" style="118" customWidth="1"/>
    <col min="2077" max="2077" width="10.85546875" style="118" customWidth="1"/>
    <col min="2078" max="2078" width="11.42578125" style="118" customWidth="1"/>
    <col min="2079" max="2079" width="11.28515625" style="118" customWidth="1"/>
    <col min="2080" max="2080" width="11.42578125" style="118" customWidth="1"/>
    <col min="2081" max="2081" width="11.140625" style="118" customWidth="1"/>
    <col min="2082" max="2082" width="10.7109375" style="118" customWidth="1"/>
    <col min="2083" max="2083" width="12.140625" style="118" customWidth="1"/>
    <col min="2084" max="2084" width="11.42578125" style="118" customWidth="1"/>
    <col min="2085" max="2085" width="11.85546875" style="118" customWidth="1"/>
    <col min="2086" max="2086" width="12.28515625" style="118" customWidth="1"/>
    <col min="2087" max="2087" width="12.140625" style="118" customWidth="1"/>
    <col min="2088" max="2088" width="11.42578125" style="118" customWidth="1"/>
    <col min="2089" max="2089" width="11" style="118" customWidth="1"/>
    <col min="2090" max="2090" width="12" style="118" customWidth="1"/>
    <col min="2091" max="2245" width="9.140625" style="118"/>
    <col min="2246" max="2246" width="2.5703125" style="118" customWidth="1"/>
    <col min="2247" max="2247" width="4.85546875" style="118" customWidth="1"/>
    <col min="2248" max="2248" width="9.140625" style="118"/>
    <col min="2249" max="2249" width="2.85546875" style="118" customWidth="1"/>
    <col min="2250" max="2250" width="9.140625" style="118"/>
    <col min="2251" max="2251" width="12.85546875" style="118" customWidth="1"/>
    <col min="2252" max="2252" width="3.85546875" style="118" customWidth="1"/>
    <col min="2253" max="2253" width="5.28515625" style="118" customWidth="1"/>
    <col min="2254" max="2254" width="5.7109375" style="118" customWidth="1"/>
    <col min="2255" max="2255" width="5.28515625" style="118" customWidth="1"/>
    <col min="2256" max="2256" width="5.140625" style="118" customWidth="1"/>
    <col min="2257" max="2257" width="5.28515625" style="118" customWidth="1"/>
    <col min="2258" max="2258" width="5" style="118" customWidth="1"/>
    <col min="2259" max="2259" width="5.28515625" style="118" customWidth="1"/>
    <col min="2260" max="2260" width="8" style="118" customWidth="1"/>
    <col min="2261" max="2261" width="4.5703125" style="118" customWidth="1"/>
    <col min="2262" max="2262" width="6.7109375" style="118" customWidth="1"/>
    <col min="2263" max="2263" width="7.85546875" style="118" customWidth="1"/>
    <col min="2264" max="2264" width="8.28515625" style="118" customWidth="1"/>
    <col min="2265" max="2265" width="7.140625" style="118" customWidth="1"/>
    <col min="2266" max="2266" width="11.140625" style="118" customWidth="1"/>
    <col min="2267" max="2267" width="8" style="118" customWidth="1"/>
    <col min="2268" max="2269" width="9.140625" style="118"/>
    <col min="2270" max="2272" width="8.7109375" style="118" customWidth="1"/>
    <col min="2273" max="2273" width="6.85546875" style="118" customWidth="1"/>
    <col min="2274" max="2274" width="6.7109375" style="118" customWidth="1"/>
    <col min="2275" max="2276" width="9.140625" style="118"/>
    <col min="2277" max="2277" width="8.42578125" style="118" customWidth="1"/>
    <col min="2278" max="2278" width="10.5703125" style="118" customWidth="1"/>
    <col min="2279" max="2330" width="9.140625" style="118"/>
    <col min="2331" max="2331" width="11.140625" style="118" customWidth="1"/>
    <col min="2332" max="2332" width="11.7109375" style="118" customWidth="1"/>
    <col min="2333" max="2333" width="10.85546875" style="118" customWidth="1"/>
    <col min="2334" max="2334" width="11.42578125" style="118" customWidth="1"/>
    <col min="2335" max="2335" width="11.28515625" style="118" customWidth="1"/>
    <col min="2336" max="2336" width="11.42578125" style="118" customWidth="1"/>
    <col min="2337" max="2337" width="11.140625" style="118" customWidth="1"/>
    <col min="2338" max="2338" width="10.7109375" style="118" customWidth="1"/>
    <col min="2339" max="2339" width="12.140625" style="118" customWidth="1"/>
    <col min="2340" max="2340" width="11.42578125" style="118" customWidth="1"/>
    <col min="2341" max="2341" width="11.85546875" style="118" customWidth="1"/>
    <col min="2342" max="2342" width="12.28515625" style="118" customWidth="1"/>
    <col min="2343" max="2343" width="12.140625" style="118" customWidth="1"/>
    <col min="2344" max="2344" width="11.42578125" style="118" customWidth="1"/>
    <col min="2345" max="2345" width="11" style="118" customWidth="1"/>
    <col min="2346" max="2346" width="12" style="118" customWidth="1"/>
    <col min="2347" max="2501" width="9.140625" style="118"/>
    <col min="2502" max="2502" width="2.5703125" style="118" customWidth="1"/>
    <col min="2503" max="2503" width="4.85546875" style="118" customWidth="1"/>
    <col min="2504" max="2504" width="9.140625" style="118"/>
    <col min="2505" max="2505" width="2.85546875" style="118" customWidth="1"/>
    <col min="2506" max="2506" width="9.140625" style="118"/>
    <col min="2507" max="2507" width="12.85546875" style="118" customWidth="1"/>
    <col min="2508" max="2508" width="3.85546875" style="118" customWidth="1"/>
    <col min="2509" max="2509" width="5.28515625" style="118" customWidth="1"/>
    <col min="2510" max="2510" width="5.7109375" style="118" customWidth="1"/>
    <col min="2511" max="2511" width="5.28515625" style="118" customWidth="1"/>
    <col min="2512" max="2512" width="5.140625" style="118" customWidth="1"/>
    <col min="2513" max="2513" width="5.28515625" style="118" customWidth="1"/>
    <col min="2514" max="2514" width="5" style="118" customWidth="1"/>
    <col min="2515" max="2515" width="5.28515625" style="118" customWidth="1"/>
    <col min="2516" max="2516" width="8" style="118" customWidth="1"/>
    <col min="2517" max="2517" width="4.5703125" style="118" customWidth="1"/>
    <col min="2518" max="2518" width="6.7109375" style="118" customWidth="1"/>
    <col min="2519" max="2519" width="7.85546875" style="118" customWidth="1"/>
    <col min="2520" max="2520" width="8.28515625" style="118" customWidth="1"/>
    <col min="2521" max="2521" width="7.140625" style="118" customWidth="1"/>
    <col min="2522" max="2522" width="11.140625" style="118" customWidth="1"/>
    <col min="2523" max="2523" width="8" style="118" customWidth="1"/>
    <col min="2524" max="2525" width="9.140625" style="118"/>
    <col min="2526" max="2528" width="8.7109375" style="118" customWidth="1"/>
    <col min="2529" max="2529" width="6.85546875" style="118" customWidth="1"/>
    <col min="2530" max="2530" width="6.7109375" style="118" customWidth="1"/>
    <col min="2531" max="2532" width="9.140625" style="118"/>
    <col min="2533" max="2533" width="8.42578125" style="118" customWidth="1"/>
    <col min="2534" max="2534" width="10.5703125" style="118" customWidth="1"/>
    <col min="2535" max="2586" width="9.140625" style="118"/>
    <col min="2587" max="2587" width="11.140625" style="118" customWidth="1"/>
    <col min="2588" max="2588" width="11.7109375" style="118" customWidth="1"/>
    <col min="2589" max="2589" width="10.85546875" style="118" customWidth="1"/>
    <col min="2590" max="2590" width="11.42578125" style="118" customWidth="1"/>
    <col min="2591" max="2591" width="11.28515625" style="118" customWidth="1"/>
    <col min="2592" max="2592" width="11.42578125" style="118" customWidth="1"/>
    <col min="2593" max="2593" width="11.140625" style="118" customWidth="1"/>
    <col min="2594" max="2594" width="10.7109375" style="118" customWidth="1"/>
    <col min="2595" max="2595" width="12.140625" style="118" customWidth="1"/>
    <col min="2596" max="2596" width="11.42578125" style="118" customWidth="1"/>
    <col min="2597" max="2597" width="11.85546875" style="118" customWidth="1"/>
    <col min="2598" max="2598" width="12.28515625" style="118" customWidth="1"/>
    <col min="2599" max="2599" width="12.140625" style="118" customWidth="1"/>
    <col min="2600" max="2600" width="11.42578125" style="118" customWidth="1"/>
    <col min="2601" max="2601" width="11" style="118" customWidth="1"/>
    <col min="2602" max="2602" width="12" style="118" customWidth="1"/>
    <col min="2603" max="2757" width="9.140625" style="118"/>
    <col min="2758" max="2758" width="2.5703125" style="118" customWidth="1"/>
    <col min="2759" max="2759" width="4.85546875" style="118" customWidth="1"/>
    <col min="2760" max="2760" width="9.140625" style="118"/>
    <col min="2761" max="2761" width="2.85546875" style="118" customWidth="1"/>
    <col min="2762" max="2762" width="9.140625" style="118"/>
    <col min="2763" max="2763" width="12.85546875" style="118" customWidth="1"/>
    <col min="2764" max="2764" width="3.85546875" style="118" customWidth="1"/>
    <col min="2765" max="2765" width="5.28515625" style="118" customWidth="1"/>
    <col min="2766" max="2766" width="5.7109375" style="118" customWidth="1"/>
    <col min="2767" max="2767" width="5.28515625" style="118" customWidth="1"/>
    <col min="2768" max="2768" width="5.140625" style="118" customWidth="1"/>
    <col min="2769" max="2769" width="5.28515625" style="118" customWidth="1"/>
    <col min="2770" max="2770" width="5" style="118" customWidth="1"/>
    <col min="2771" max="2771" width="5.28515625" style="118" customWidth="1"/>
    <col min="2772" max="2772" width="8" style="118" customWidth="1"/>
    <col min="2773" max="2773" width="4.5703125" style="118" customWidth="1"/>
    <col min="2774" max="2774" width="6.7109375" style="118" customWidth="1"/>
    <col min="2775" max="2775" width="7.85546875" style="118" customWidth="1"/>
    <col min="2776" max="2776" width="8.28515625" style="118" customWidth="1"/>
    <col min="2777" max="2777" width="7.140625" style="118" customWidth="1"/>
    <col min="2778" max="2778" width="11.140625" style="118" customWidth="1"/>
    <col min="2779" max="2779" width="8" style="118" customWidth="1"/>
    <col min="2780" max="2781" width="9.140625" style="118"/>
    <col min="2782" max="2784" width="8.7109375" style="118" customWidth="1"/>
    <col min="2785" max="2785" width="6.85546875" style="118" customWidth="1"/>
    <col min="2786" max="2786" width="6.7109375" style="118" customWidth="1"/>
    <col min="2787" max="2788" width="9.140625" style="118"/>
    <col min="2789" max="2789" width="8.42578125" style="118" customWidth="1"/>
    <col min="2790" max="2790" width="10.5703125" style="118" customWidth="1"/>
    <col min="2791" max="2842" width="9.140625" style="118"/>
    <col min="2843" max="2843" width="11.140625" style="118" customWidth="1"/>
    <col min="2844" max="2844" width="11.7109375" style="118" customWidth="1"/>
    <col min="2845" max="2845" width="10.85546875" style="118" customWidth="1"/>
    <col min="2846" max="2846" width="11.42578125" style="118" customWidth="1"/>
    <col min="2847" max="2847" width="11.28515625" style="118" customWidth="1"/>
    <col min="2848" max="2848" width="11.42578125" style="118" customWidth="1"/>
    <col min="2849" max="2849" width="11.140625" style="118" customWidth="1"/>
    <col min="2850" max="2850" width="10.7109375" style="118" customWidth="1"/>
    <col min="2851" max="2851" width="12.140625" style="118" customWidth="1"/>
    <col min="2852" max="2852" width="11.42578125" style="118" customWidth="1"/>
    <col min="2853" max="2853" width="11.85546875" style="118" customWidth="1"/>
    <col min="2854" max="2854" width="12.28515625" style="118" customWidth="1"/>
    <col min="2855" max="2855" width="12.140625" style="118" customWidth="1"/>
    <col min="2856" max="2856" width="11.42578125" style="118" customWidth="1"/>
    <col min="2857" max="2857" width="11" style="118" customWidth="1"/>
    <col min="2858" max="2858" width="12" style="118" customWidth="1"/>
    <col min="2859" max="3013" width="9.140625" style="118"/>
    <col min="3014" max="3014" width="2.5703125" style="118" customWidth="1"/>
    <col min="3015" max="3015" width="4.85546875" style="118" customWidth="1"/>
    <col min="3016" max="3016" width="9.140625" style="118"/>
    <col min="3017" max="3017" width="2.85546875" style="118" customWidth="1"/>
    <col min="3018" max="3018" width="9.140625" style="118"/>
    <col min="3019" max="3019" width="12.85546875" style="118" customWidth="1"/>
    <col min="3020" max="3020" width="3.85546875" style="118" customWidth="1"/>
    <col min="3021" max="3021" width="5.28515625" style="118" customWidth="1"/>
    <col min="3022" max="3022" width="5.7109375" style="118" customWidth="1"/>
    <col min="3023" max="3023" width="5.28515625" style="118" customWidth="1"/>
    <col min="3024" max="3024" width="5.140625" style="118" customWidth="1"/>
    <col min="3025" max="3025" width="5.28515625" style="118" customWidth="1"/>
    <col min="3026" max="3026" width="5" style="118" customWidth="1"/>
    <col min="3027" max="3027" width="5.28515625" style="118" customWidth="1"/>
    <col min="3028" max="3028" width="8" style="118" customWidth="1"/>
    <col min="3029" max="3029" width="4.5703125" style="118" customWidth="1"/>
    <col min="3030" max="3030" width="6.7109375" style="118" customWidth="1"/>
    <col min="3031" max="3031" width="7.85546875" style="118" customWidth="1"/>
    <col min="3032" max="3032" width="8.28515625" style="118" customWidth="1"/>
    <col min="3033" max="3033" width="7.140625" style="118" customWidth="1"/>
    <col min="3034" max="3034" width="11.140625" style="118" customWidth="1"/>
    <col min="3035" max="3035" width="8" style="118" customWidth="1"/>
    <col min="3036" max="3037" width="9.140625" style="118"/>
    <col min="3038" max="3040" width="8.7109375" style="118" customWidth="1"/>
    <col min="3041" max="3041" width="6.85546875" style="118" customWidth="1"/>
    <col min="3042" max="3042" width="6.7109375" style="118" customWidth="1"/>
    <col min="3043" max="3044" width="9.140625" style="118"/>
    <col min="3045" max="3045" width="8.42578125" style="118" customWidth="1"/>
    <col min="3046" max="3046" width="10.5703125" style="118" customWidth="1"/>
    <col min="3047" max="3098" width="9.140625" style="118"/>
    <col min="3099" max="3099" width="11.140625" style="118" customWidth="1"/>
    <col min="3100" max="3100" width="11.7109375" style="118" customWidth="1"/>
    <col min="3101" max="3101" width="10.85546875" style="118" customWidth="1"/>
    <col min="3102" max="3102" width="11.42578125" style="118" customWidth="1"/>
    <col min="3103" max="3103" width="11.28515625" style="118" customWidth="1"/>
    <col min="3104" max="3104" width="11.42578125" style="118" customWidth="1"/>
    <col min="3105" max="3105" width="11.140625" style="118" customWidth="1"/>
    <col min="3106" max="3106" width="10.7109375" style="118" customWidth="1"/>
    <col min="3107" max="3107" width="12.140625" style="118" customWidth="1"/>
    <col min="3108" max="3108" width="11.42578125" style="118" customWidth="1"/>
    <col min="3109" max="3109" width="11.85546875" style="118" customWidth="1"/>
    <col min="3110" max="3110" width="12.28515625" style="118" customWidth="1"/>
    <col min="3111" max="3111" width="12.140625" style="118" customWidth="1"/>
    <col min="3112" max="3112" width="11.42578125" style="118" customWidth="1"/>
    <col min="3113" max="3113" width="11" style="118" customWidth="1"/>
    <col min="3114" max="3114" width="12" style="118" customWidth="1"/>
    <col min="3115" max="3269" width="9.140625" style="118"/>
    <col min="3270" max="3270" width="2.5703125" style="118" customWidth="1"/>
    <col min="3271" max="3271" width="4.85546875" style="118" customWidth="1"/>
    <col min="3272" max="3272" width="9.140625" style="118"/>
    <col min="3273" max="3273" width="2.85546875" style="118" customWidth="1"/>
    <col min="3274" max="3274" width="9.140625" style="118"/>
    <col min="3275" max="3275" width="12.85546875" style="118" customWidth="1"/>
    <col min="3276" max="3276" width="3.85546875" style="118" customWidth="1"/>
    <col min="3277" max="3277" width="5.28515625" style="118" customWidth="1"/>
    <col min="3278" max="3278" width="5.7109375" style="118" customWidth="1"/>
    <col min="3279" max="3279" width="5.28515625" style="118" customWidth="1"/>
    <col min="3280" max="3280" width="5.140625" style="118" customWidth="1"/>
    <col min="3281" max="3281" width="5.28515625" style="118" customWidth="1"/>
    <col min="3282" max="3282" width="5" style="118" customWidth="1"/>
    <col min="3283" max="3283" width="5.28515625" style="118" customWidth="1"/>
    <col min="3284" max="3284" width="8" style="118" customWidth="1"/>
    <col min="3285" max="3285" width="4.5703125" style="118" customWidth="1"/>
    <col min="3286" max="3286" width="6.7109375" style="118" customWidth="1"/>
    <col min="3287" max="3287" width="7.85546875" style="118" customWidth="1"/>
    <col min="3288" max="3288" width="8.28515625" style="118" customWidth="1"/>
    <col min="3289" max="3289" width="7.140625" style="118" customWidth="1"/>
    <col min="3290" max="3290" width="11.140625" style="118" customWidth="1"/>
    <col min="3291" max="3291" width="8" style="118" customWidth="1"/>
    <col min="3292" max="3293" width="9.140625" style="118"/>
    <col min="3294" max="3296" width="8.7109375" style="118" customWidth="1"/>
    <col min="3297" max="3297" width="6.85546875" style="118" customWidth="1"/>
    <col min="3298" max="3298" width="6.7109375" style="118" customWidth="1"/>
    <col min="3299" max="3300" width="9.140625" style="118"/>
    <col min="3301" max="3301" width="8.42578125" style="118" customWidth="1"/>
    <col min="3302" max="3302" width="10.5703125" style="118" customWidth="1"/>
    <col min="3303" max="3354" width="9.140625" style="118"/>
    <col min="3355" max="3355" width="11.140625" style="118" customWidth="1"/>
    <col min="3356" max="3356" width="11.7109375" style="118" customWidth="1"/>
    <col min="3357" max="3357" width="10.85546875" style="118" customWidth="1"/>
    <col min="3358" max="3358" width="11.42578125" style="118" customWidth="1"/>
    <col min="3359" max="3359" width="11.28515625" style="118" customWidth="1"/>
    <col min="3360" max="3360" width="11.42578125" style="118" customWidth="1"/>
    <col min="3361" max="3361" width="11.140625" style="118" customWidth="1"/>
    <col min="3362" max="3362" width="10.7109375" style="118" customWidth="1"/>
    <col min="3363" max="3363" width="12.140625" style="118" customWidth="1"/>
    <col min="3364" max="3364" width="11.42578125" style="118" customWidth="1"/>
    <col min="3365" max="3365" width="11.85546875" style="118" customWidth="1"/>
    <col min="3366" max="3366" width="12.28515625" style="118" customWidth="1"/>
    <col min="3367" max="3367" width="12.140625" style="118" customWidth="1"/>
    <col min="3368" max="3368" width="11.42578125" style="118" customWidth="1"/>
    <col min="3369" max="3369" width="11" style="118" customWidth="1"/>
    <col min="3370" max="3370" width="12" style="118" customWidth="1"/>
    <col min="3371" max="3525" width="9.140625" style="118"/>
    <col min="3526" max="3526" width="2.5703125" style="118" customWidth="1"/>
    <col min="3527" max="3527" width="4.85546875" style="118" customWidth="1"/>
    <col min="3528" max="3528" width="9.140625" style="118"/>
    <col min="3529" max="3529" width="2.85546875" style="118" customWidth="1"/>
    <col min="3530" max="3530" width="9.140625" style="118"/>
    <col min="3531" max="3531" width="12.85546875" style="118" customWidth="1"/>
    <col min="3532" max="3532" width="3.85546875" style="118" customWidth="1"/>
    <col min="3533" max="3533" width="5.28515625" style="118" customWidth="1"/>
    <col min="3534" max="3534" width="5.7109375" style="118" customWidth="1"/>
    <col min="3535" max="3535" width="5.28515625" style="118" customWidth="1"/>
    <col min="3536" max="3536" width="5.140625" style="118" customWidth="1"/>
    <col min="3537" max="3537" width="5.28515625" style="118" customWidth="1"/>
    <col min="3538" max="3538" width="5" style="118" customWidth="1"/>
    <col min="3539" max="3539" width="5.28515625" style="118" customWidth="1"/>
    <col min="3540" max="3540" width="8" style="118" customWidth="1"/>
    <col min="3541" max="3541" width="4.5703125" style="118" customWidth="1"/>
    <col min="3542" max="3542" width="6.7109375" style="118" customWidth="1"/>
    <col min="3543" max="3543" width="7.85546875" style="118" customWidth="1"/>
    <col min="3544" max="3544" width="8.28515625" style="118" customWidth="1"/>
    <col min="3545" max="3545" width="7.140625" style="118" customWidth="1"/>
    <col min="3546" max="3546" width="11.140625" style="118" customWidth="1"/>
    <col min="3547" max="3547" width="8" style="118" customWidth="1"/>
    <col min="3548" max="3549" width="9.140625" style="118"/>
    <col min="3550" max="3552" width="8.7109375" style="118" customWidth="1"/>
    <col min="3553" max="3553" width="6.85546875" style="118" customWidth="1"/>
    <col min="3554" max="3554" width="6.7109375" style="118" customWidth="1"/>
    <col min="3555" max="3556" width="9.140625" style="118"/>
    <col min="3557" max="3557" width="8.42578125" style="118" customWidth="1"/>
    <col min="3558" max="3558" width="10.5703125" style="118" customWidth="1"/>
    <col min="3559" max="3610" width="9.140625" style="118"/>
    <col min="3611" max="3611" width="11.140625" style="118" customWidth="1"/>
    <col min="3612" max="3612" width="11.7109375" style="118" customWidth="1"/>
    <col min="3613" max="3613" width="10.85546875" style="118" customWidth="1"/>
    <col min="3614" max="3614" width="11.42578125" style="118" customWidth="1"/>
    <col min="3615" max="3615" width="11.28515625" style="118" customWidth="1"/>
    <col min="3616" max="3616" width="11.42578125" style="118" customWidth="1"/>
    <col min="3617" max="3617" width="11.140625" style="118" customWidth="1"/>
    <col min="3618" max="3618" width="10.7109375" style="118" customWidth="1"/>
    <col min="3619" max="3619" width="12.140625" style="118" customWidth="1"/>
    <col min="3620" max="3620" width="11.42578125" style="118" customWidth="1"/>
    <col min="3621" max="3621" width="11.85546875" style="118" customWidth="1"/>
    <col min="3622" max="3622" width="12.28515625" style="118" customWidth="1"/>
    <col min="3623" max="3623" width="12.140625" style="118" customWidth="1"/>
    <col min="3624" max="3624" width="11.42578125" style="118" customWidth="1"/>
    <col min="3625" max="3625" width="11" style="118" customWidth="1"/>
    <col min="3626" max="3626" width="12" style="118" customWidth="1"/>
    <col min="3627" max="3781" width="9.140625" style="118"/>
    <col min="3782" max="3782" width="2.5703125" style="118" customWidth="1"/>
    <col min="3783" max="3783" width="4.85546875" style="118" customWidth="1"/>
    <col min="3784" max="3784" width="9.140625" style="118"/>
    <col min="3785" max="3785" width="2.85546875" style="118" customWidth="1"/>
    <col min="3786" max="3786" width="9.140625" style="118"/>
    <col min="3787" max="3787" width="12.85546875" style="118" customWidth="1"/>
    <col min="3788" max="3788" width="3.85546875" style="118" customWidth="1"/>
    <col min="3789" max="3789" width="5.28515625" style="118" customWidth="1"/>
    <col min="3790" max="3790" width="5.7109375" style="118" customWidth="1"/>
    <col min="3791" max="3791" width="5.28515625" style="118" customWidth="1"/>
    <col min="3792" max="3792" width="5.140625" style="118" customWidth="1"/>
    <col min="3793" max="3793" width="5.28515625" style="118" customWidth="1"/>
    <col min="3794" max="3794" width="5" style="118" customWidth="1"/>
    <col min="3795" max="3795" width="5.28515625" style="118" customWidth="1"/>
    <col min="3796" max="3796" width="8" style="118" customWidth="1"/>
    <col min="3797" max="3797" width="4.5703125" style="118" customWidth="1"/>
    <col min="3798" max="3798" width="6.7109375" style="118" customWidth="1"/>
    <col min="3799" max="3799" width="7.85546875" style="118" customWidth="1"/>
    <col min="3800" max="3800" width="8.28515625" style="118" customWidth="1"/>
    <col min="3801" max="3801" width="7.140625" style="118" customWidth="1"/>
    <col min="3802" max="3802" width="11.140625" style="118" customWidth="1"/>
    <col min="3803" max="3803" width="8" style="118" customWidth="1"/>
    <col min="3804" max="3805" width="9.140625" style="118"/>
    <col min="3806" max="3808" width="8.7109375" style="118" customWidth="1"/>
    <col min="3809" max="3809" width="6.85546875" style="118" customWidth="1"/>
    <col min="3810" max="3810" width="6.7109375" style="118" customWidth="1"/>
    <col min="3811" max="3812" width="9.140625" style="118"/>
    <col min="3813" max="3813" width="8.42578125" style="118" customWidth="1"/>
    <col min="3814" max="3814" width="10.5703125" style="118" customWidth="1"/>
    <col min="3815" max="3866" width="9.140625" style="118"/>
    <col min="3867" max="3867" width="11.140625" style="118" customWidth="1"/>
    <col min="3868" max="3868" width="11.7109375" style="118" customWidth="1"/>
    <col min="3869" max="3869" width="10.85546875" style="118" customWidth="1"/>
    <col min="3870" max="3870" width="11.42578125" style="118" customWidth="1"/>
    <col min="3871" max="3871" width="11.28515625" style="118" customWidth="1"/>
    <col min="3872" max="3872" width="11.42578125" style="118" customWidth="1"/>
    <col min="3873" max="3873" width="11.140625" style="118" customWidth="1"/>
    <col min="3874" max="3874" width="10.7109375" style="118" customWidth="1"/>
    <col min="3875" max="3875" width="12.140625" style="118" customWidth="1"/>
    <col min="3876" max="3876" width="11.42578125" style="118" customWidth="1"/>
    <col min="3877" max="3877" width="11.85546875" style="118" customWidth="1"/>
    <col min="3878" max="3878" width="12.28515625" style="118" customWidth="1"/>
    <col min="3879" max="3879" width="12.140625" style="118" customWidth="1"/>
    <col min="3880" max="3880" width="11.42578125" style="118" customWidth="1"/>
    <col min="3881" max="3881" width="11" style="118" customWidth="1"/>
    <col min="3882" max="3882" width="12" style="118" customWidth="1"/>
    <col min="3883" max="4037" width="9.140625" style="118"/>
    <col min="4038" max="4038" width="2.5703125" style="118" customWidth="1"/>
    <col min="4039" max="4039" width="4.85546875" style="118" customWidth="1"/>
    <col min="4040" max="4040" width="9.140625" style="118"/>
    <col min="4041" max="4041" width="2.85546875" style="118" customWidth="1"/>
    <col min="4042" max="4042" width="9.140625" style="118"/>
    <col min="4043" max="4043" width="12.85546875" style="118" customWidth="1"/>
    <col min="4044" max="4044" width="3.85546875" style="118" customWidth="1"/>
    <col min="4045" max="4045" width="5.28515625" style="118" customWidth="1"/>
    <col min="4046" max="4046" width="5.7109375" style="118" customWidth="1"/>
    <col min="4047" max="4047" width="5.28515625" style="118" customWidth="1"/>
    <col min="4048" max="4048" width="5.140625" style="118" customWidth="1"/>
    <col min="4049" max="4049" width="5.28515625" style="118" customWidth="1"/>
    <col min="4050" max="4050" width="5" style="118" customWidth="1"/>
    <col min="4051" max="4051" width="5.28515625" style="118" customWidth="1"/>
    <col min="4052" max="4052" width="8" style="118" customWidth="1"/>
    <col min="4053" max="4053" width="4.5703125" style="118" customWidth="1"/>
    <col min="4054" max="4054" width="6.7109375" style="118" customWidth="1"/>
    <col min="4055" max="4055" width="7.85546875" style="118" customWidth="1"/>
    <col min="4056" max="4056" width="8.28515625" style="118" customWidth="1"/>
    <col min="4057" max="4057" width="7.140625" style="118" customWidth="1"/>
    <col min="4058" max="4058" width="11.140625" style="118" customWidth="1"/>
    <col min="4059" max="4059" width="8" style="118" customWidth="1"/>
    <col min="4060" max="4061" width="9.140625" style="118"/>
    <col min="4062" max="4064" width="8.7109375" style="118" customWidth="1"/>
    <col min="4065" max="4065" width="6.85546875" style="118" customWidth="1"/>
    <col min="4066" max="4066" width="6.7109375" style="118" customWidth="1"/>
    <col min="4067" max="4068" width="9.140625" style="118"/>
    <col min="4069" max="4069" width="8.42578125" style="118" customWidth="1"/>
    <col min="4070" max="4070" width="10.5703125" style="118" customWidth="1"/>
    <col min="4071" max="4122" width="9.140625" style="118"/>
    <col min="4123" max="4123" width="11.140625" style="118" customWidth="1"/>
    <col min="4124" max="4124" width="11.7109375" style="118" customWidth="1"/>
    <col min="4125" max="4125" width="10.85546875" style="118" customWidth="1"/>
    <col min="4126" max="4126" width="11.42578125" style="118" customWidth="1"/>
    <col min="4127" max="4127" width="11.28515625" style="118" customWidth="1"/>
    <col min="4128" max="4128" width="11.42578125" style="118" customWidth="1"/>
    <col min="4129" max="4129" width="11.140625" style="118" customWidth="1"/>
    <col min="4130" max="4130" width="10.7109375" style="118" customWidth="1"/>
    <col min="4131" max="4131" width="12.140625" style="118" customWidth="1"/>
    <col min="4132" max="4132" width="11.42578125" style="118" customWidth="1"/>
    <col min="4133" max="4133" width="11.85546875" style="118" customWidth="1"/>
    <col min="4134" max="4134" width="12.28515625" style="118" customWidth="1"/>
    <col min="4135" max="4135" width="12.140625" style="118" customWidth="1"/>
    <col min="4136" max="4136" width="11.42578125" style="118" customWidth="1"/>
    <col min="4137" max="4137" width="11" style="118" customWidth="1"/>
    <col min="4138" max="4138" width="12" style="118" customWidth="1"/>
    <col min="4139" max="4293" width="9.140625" style="118"/>
    <col min="4294" max="4294" width="2.5703125" style="118" customWidth="1"/>
    <col min="4295" max="4295" width="4.85546875" style="118" customWidth="1"/>
    <col min="4296" max="4296" width="9.140625" style="118"/>
    <col min="4297" max="4297" width="2.85546875" style="118" customWidth="1"/>
    <col min="4298" max="4298" width="9.140625" style="118"/>
    <col min="4299" max="4299" width="12.85546875" style="118" customWidth="1"/>
    <col min="4300" max="4300" width="3.85546875" style="118" customWidth="1"/>
    <col min="4301" max="4301" width="5.28515625" style="118" customWidth="1"/>
    <col min="4302" max="4302" width="5.7109375" style="118" customWidth="1"/>
    <col min="4303" max="4303" width="5.28515625" style="118" customWidth="1"/>
    <col min="4304" max="4304" width="5.140625" style="118" customWidth="1"/>
    <col min="4305" max="4305" width="5.28515625" style="118" customWidth="1"/>
    <col min="4306" max="4306" width="5" style="118" customWidth="1"/>
    <col min="4307" max="4307" width="5.28515625" style="118" customWidth="1"/>
    <col min="4308" max="4308" width="8" style="118" customWidth="1"/>
    <col min="4309" max="4309" width="4.5703125" style="118" customWidth="1"/>
    <col min="4310" max="4310" width="6.7109375" style="118" customWidth="1"/>
    <col min="4311" max="4311" width="7.85546875" style="118" customWidth="1"/>
    <col min="4312" max="4312" width="8.28515625" style="118" customWidth="1"/>
    <col min="4313" max="4313" width="7.140625" style="118" customWidth="1"/>
    <col min="4314" max="4314" width="11.140625" style="118" customWidth="1"/>
    <col min="4315" max="4315" width="8" style="118" customWidth="1"/>
    <col min="4316" max="4317" width="9.140625" style="118"/>
    <col min="4318" max="4320" width="8.7109375" style="118" customWidth="1"/>
    <col min="4321" max="4321" width="6.85546875" style="118" customWidth="1"/>
    <col min="4322" max="4322" width="6.7109375" style="118" customWidth="1"/>
    <col min="4323" max="4324" width="9.140625" style="118"/>
    <col min="4325" max="4325" width="8.42578125" style="118" customWidth="1"/>
    <col min="4326" max="4326" width="10.5703125" style="118" customWidth="1"/>
    <col min="4327" max="4378" width="9.140625" style="118"/>
    <col min="4379" max="4379" width="11.140625" style="118" customWidth="1"/>
    <col min="4380" max="4380" width="11.7109375" style="118" customWidth="1"/>
    <col min="4381" max="4381" width="10.85546875" style="118" customWidth="1"/>
    <col min="4382" max="4382" width="11.42578125" style="118" customWidth="1"/>
    <col min="4383" max="4383" width="11.28515625" style="118" customWidth="1"/>
    <col min="4384" max="4384" width="11.42578125" style="118" customWidth="1"/>
    <col min="4385" max="4385" width="11.140625" style="118" customWidth="1"/>
    <col min="4386" max="4386" width="10.7109375" style="118" customWidth="1"/>
    <col min="4387" max="4387" width="12.140625" style="118" customWidth="1"/>
    <col min="4388" max="4388" width="11.42578125" style="118" customWidth="1"/>
    <col min="4389" max="4389" width="11.85546875" style="118" customWidth="1"/>
    <col min="4390" max="4390" width="12.28515625" style="118" customWidth="1"/>
    <col min="4391" max="4391" width="12.140625" style="118" customWidth="1"/>
    <col min="4392" max="4392" width="11.42578125" style="118" customWidth="1"/>
    <col min="4393" max="4393" width="11" style="118" customWidth="1"/>
    <col min="4394" max="4394" width="12" style="118" customWidth="1"/>
    <col min="4395" max="4549" width="9.140625" style="118"/>
    <col min="4550" max="4550" width="2.5703125" style="118" customWidth="1"/>
    <col min="4551" max="4551" width="4.85546875" style="118" customWidth="1"/>
    <col min="4552" max="4552" width="9.140625" style="118"/>
    <col min="4553" max="4553" width="2.85546875" style="118" customWidth="1"/>
    <col min="4554" max="4554" width="9.140625" style="118"/>
    <col min="4555" max="4555" width="12.85546875" style="118" customWidth="1"/>
    <col min="4556" max="4556" width="3.85546875" style="118" customWidth="1"/>
    <col min="4557" max="4557" width="5.28515625" style="118" customWidth="1"/>
    <col min="4558" max="4558" width="5.7109375" style="118" customWidth="1"/>
    <col min="4559" max="4559" width="5.28515625" style="118" customWidth="1"/>
    <col min="4560" max="4560" width="5.140625" style="118" customWidth="1"/>
    <col min="4561" max="4561" width="5.28515625" style="118" customWidth="1"/>
    <col min="4562" max="4562" width="5" style="118" customWidth="1"/>
    <col min="4563" max="4563" width="5.28515625" style="118" customWidth="1"/>
    <col min="4564" max="4564" width="8" style="118" customWidth="1"/>
    <col min="4565" max="4565" width="4.5703125" style="118" customWidth="1"/>
    <col min="4566" max="4566" width="6.7109375" style="118" customWidth="1"/>
    <col min="4567" max="4567" width="7.85546875" style="118" customWidth="1"/>
    <col min="4568" max="4568" width="8.28515625" style="118" customWidth="1"/>
    <col min="4569" max="4569" width="7.140625" style="118" customWidth="1"/>
    <col min="4570" max="4570" width="11.140625" style="118" customWidth="1"/>
    <col min="4571" max="4571" width="8" style="118" customWidth="1"/>
    <col min="4572" max="4573" width="9.140625" style="118"/>
    <col min="4574" max="4576" width="8.7109375" style="118" customWidth="1"/>
    <col min="4577" max="4577" width="6.85546875" style="118" customWidth="1"/>
    <col min="4578" max="4578" width="6.7109375" style="118" customWidth="1"/>
    <col min="4579" max="4580" width="9.140625" style="118"/>
    <col min="4581" max="4581" width="8.42578125" style="118" customWidth="1"/>
    <col min="4582" max="4582" width="10.5703125" style="118" customWidth="1"/>
    <col min="4583" max="4634" width="9.140625" style="118"/>
    <col min="4635" max="4635" width="11.140625" style="118" customWidth="1"/>
    <col min="4636" max="4636" width="11.7109375" style="118" customWidth="1"/>
    <col min="4637" max="4637" width="10.85546875" style="118" customWidth="1"/>
    <col min="4638" max="4638" width="11.42578125" style="118" customWidth="1"/>
    <col min="4639" max="4639" width="11.28515625" style="118" customWidth="1"/>
    <col min="4640" max="4640" width="11.42578125" style="118" customWidth="1"/>
    <col min="4641" max="4641" width="11.140625" style="118" customWidth="1"/>
    <col min="4642" max="4642" width="10.7109375" style="118" customWidth="1"/>
    <col min="4643" max="4643" width="12.140625" style="118" customWidth="1"/>
    <col min="4644" max="4644" width="11.42578125" style="118" customWidth="1"/>
    <col min="4645" max="4645" width="11.85546875" style="118" customWidth="1"/>
    <col min="4646" max="4646" width="12.28515625" style="118" customWidth="1"/>
    <col min="4647" max="4647" width="12.140625" style="118" customWidth="1"/>
    <col min="4648" max="4648" width="11.42578125" style="118" customWidth="1"/>
    <col min="4649" max="4649" width="11" style="118" customWidth="1"/>
    <col min="4650" max="4650" width="12" style="118" customWidth="1"/>
    <col min="4651" max="4805" width="9.140625" style="118"/>
    <col min="4806" max="4806" width="2.5703125" style="118" customWidth="1"/>
    <col min="4807" max="4807" width="4.85546875" style="118" customWidth="1"/>
    <col min="4808" max="4808" width="9.140625" style="118"/>
    <col min="4809" max="4809" width="2.85546875" style="118" customWidth="1"/>
    <col min="4810" max="4810" width="9.140625" style="118"/>
    <col min="4811" max="4811" width="12.85546875" style="118" customWidth="1"/>
    <col min="4812" max="4812" width="3.85546875" style="118" customWidth="1"/>
    <col min="4813" max="4813" width="5.28515625" style="118" customWidth="1"/>
    <col min="4814" max="4814" width="5.7109375" style="118" customWidth="1"/>
    <col min="4815" max="4815" width="5.28515625" style="118" customWidth="1"/>
    <col min="4816" max="4816" width="5.140625" style="118" customWidth="1"/>
    <col min="4817" max="4817" width="5.28515625" style="118" customWidth="1"/>
    <col min="4818" max="4818" width="5" style="118" customWidth="1"/>
    <col min="4819" max="4819" width="5.28515625" style="118" customWidth="1"/>
    <col min="4820" max="4820" width="8" style="118" customWidth="1"/>
    <col min="4821" max="4821" width="4.5703125" style="118" customWidth="1"/>
    <col min="4822" max="4822" width="6.7109375" style="118" customWidth="1"/>
    <col min="4823" max="4823" width="7.85546875" style="118" customWidth="1"/>
    <col min="4824" max="4824" width="8.28515625" style="118" customWidth="1"/>
    <col min="4825" max="4825" width="7.140625" style="118" customWidth="1"/>
    <col min="4826" max="4826" width="11.140625" style="118" customWidth="1"/>
    <col min="4827" max="4827" width="8" style="118" customWidth="1"/>
    <col min="4828" max="4829" width="9.140625" style="118"/>
    <col min="4830" max="4832" width="8.7109375" style="118" customWidth="1"/>
    <col min="4833" max="4833" width="6.85546875" style="118" customWidth="1"/>
    <col min="4834" max="4834" width="6.7109375" style="118" customWidth="1"/>
    <col min="4835" max="4836" width="9.140625" style="118"/>
    <col min="4837" max="4837" width="8.42578125" style="118" customWidth="1"/>
    <col min="4838" max="4838" width="10.5703125" style="118" customWidth="1"/>
    <col min="4839" max="4890" width="9.140625" style="118"/>
    <col min="4891" max="4891" width="11.140625" style="118" customWidth="1"/>
    <col min="4892" max="4892" width="11.7109375" style="118" customWidth="1"/>
    <col min="4893" max="4893" width="10.85546875" style="118" customWidth="1"/>
    <col min="4894" max="4894" width="11.42578125" style="118" customWidth="1"/>
    <col min="4895" max="4895" width="11.28515625" style="118" customWidth="1"/>
    <col min="4896" max="4896" width="11.42578125" style="118" customWidth="1"/>
    <col min="4897" max="4897" width="11.140625" style="118" customWidth="1"/>
    <col min="4898" max="4898" width="10.7109375" style="118" customWidth="1"/>
    <col min="4899" max="4899" width="12.140625" style="118" customWidth="1"/>
    <col min="4900" max="4900" width="11.42578125" style="118" customWidth="1"/>
    <col min="4901" max="4901" width="11.85546875" style="118" customWidth="1"/>
    <col min="4902" max="4902" width="12.28515625" style="118" customWidth="1"/>
    <col min="4903" max="4903" width="12.140625" style="118" customWidth="1"/>
    <col min="4904" max="4904" width="11.42578125" style="118" customWidth="1"/>
    <col min="4905" max="4905" width="11" style="118" customWidth="1"/>
    <col min="4906" max="4906" width="12" style="118" customWidth="1"/>
    <col min="4907" max="5061" width="9.140625" style="118"/>
    <col min="5062" max="5062" width="2.5703125" style="118" customWidth="1"/>
    <col min="5063" max="5063" width="4.85546875" style="118" customWidth="1"/>
    <col min="5064" max="5064" width="9.140625" style="118"/>
    <col min="5065" max="5065" width="2.85546875" style="118" customWidth="1"/>
    <col min="5066" max="5066" width="9.140625" style="118"/>
    <col min="5067" max="5067" width="12.85546875" style="118" customWidth="1"/>
    <col min="5068" max="5068" width="3.85546875" style="118" customWidth="1"/>
    <col min="5069" max="5069" width="5.28515625" style="118" customWidth="1"/>
    <col min="5070" max="5070" width="5.7109375" style="118" customWidth="1"/>
    <col min="5071" max="5071" width="5.28515625" style="118" customWidth="1"/>
    <col min="5072" max="5072" width="5.140625" style="118" customWidth="1"/>
    <col min="5073" max="5073" width="5.28515625" style="118" customWidth="1"/>
    <col min="5074" max="5074" width="5" style="118" customWidth="1"/>
    <col min="5075" max="5075" width="5.28515625" style="118" customWidth="1"/>
    <col min="5076" max="5076" width="8" style="118" customWidth="1"/>
    <col min="5077" max="5077" width="4.5703125" style="118" customWidth="1"/>
    <col min="5078" max="5078" width="6.7109375" style="118" customWidth="1"/>
    <col min="5079" max="5079" width="7.85546875" style="118" customWidth="1"/>
    <col min="5080" max="5080" width="8.28515625" style="118" customWidth="1"/>
    <col min="5081" max="5081" width="7.140625" style="118" customWidth="1"/>
    <col min="5082" max="5082" width="11.140625" style="118" customWidth="1"/>
    <col min="5083" max="5083" width="8" style="118" customWidth="1"/>
    <col min="5084" max="5085" width="9.140625" style="118"/>
    <col min="5086" max="5088" width="8.7109375" style="118" customWidth="1"/>
    <col min="5089" max="5089" width="6.85546875" style="118" customWidth="1"/>
    <col min="5090" max="5090" width="6.7109375" style="118" customWidth="1"/>
    <col min="5091" max="5092" width="9.140625" style="118"/>
    <col min="5093" max="5093" width="8.42578125" style="118" customWidth="1"/>
    <col min="5094" max="5094" width="10.5703125" style="118" customWidth="1"/>
    <col min="5095" max="5146" width="9.140625" style="118"/>
    <col min="5147" max="5147" width="11.140625" style="118" customWidth="1"/>
    <col min="5148" max="5148" width="11.7109375" style="118" customWidth="1"/>
    <col min="5149" max="5149" width="10.85546875" style="118" customWidth="1"/>
    <col min="5150" max="5150" width="11.42578125" style="118" customWidth="1"/>
    <col min="5151" max="5151" width="11.28515625" style="118" customWidth="1"/>
    <col min="5152" max="5152" width="11.42578125" style="118" customWidth="1"/>
    <col min="5153" max="5153" width="11.140625" style="118" customWidth="1"/>
    <col min="5154" max="5154" width="10.7109375" style="118" customWidth="1"/>
    <col min="5155" max="5155" width="12.140625" style="118" customWidth="1"/>
    <col min="5156" max="5156" width="11.42578125" style="118" customWidth="1"/>
    <col min="5157" max="5157" width="11.85546875" style="118" customWidth="1"/>
    <col min="5158" max="5158" width="12.28515625" style="118" customWidth="1"/>
    <col min="5159" max="5159" width="12.140625" style="118" customWidth="1"/>
    <col min="5160" max="5160" width="11.42578125" style="118" customWidth="1"/>
    <col min="5161" max="5161" width="11" style="118" customWidth="1"/>
    <col min="5162" max="5162" width="12" style="118" customWidth="1"/>
    <col min="5163" max="5317" width="9.140625" style="118"/>
    <col min="5318" max="5318" width="2.5703125" style="118" customWidth="1"/>
    <col min="5319" max="5319" width="4.85546875" style="118" customWidth="1"/>
    <col min="5320" max="5320" width="9.140625" style="118"/>
    <col min="5321" max="5321" width="2.85546875" style="118" customWidth="1"/>
    <col min="5322" max="5322" width="9.140625" style="118"/>
    <col min="5323" max="5323" width="12.85546875" style="118" customWidth="1"/>
    <col min="5324" max="5324" width="3.85546875" style="118" customWidth="1"/>
    <col min="5325" max="5325" width="5.28515625" style="118" customWidth="1"/>
    <col min="5326" max="5326" width="5.7109375" style="118" customWidth="1"/>
    <col min="5327" max="5327" width="5.28515625" style="118" customWidth="1"/>
    <col min="5328" max="5328" width="5.140625" style="118" customWidth="1"/>
    <col min="5329" max="5329" width="5.28515625" style="118" customWidth="1"/>
    <col min="5330" max="5330" width="5" style="118" customWidth="1"/>
    <col min="5331" max="5331" width="5.28515625" style="118" customWidth="1"/>
    <col min="5332" max="5332" width="8" style="118" customWidth="1"/>
    <col min="5333" max="5333" width="4.5703125" style="118" customWidth="1"/>
    <col min="5334" max="5334" width="6.7109375" style="118" customWidth="1"/>
    <col min="5335" max="5335" width="7.85546875" style="118" customWidth="1"/>
    <col min="5336" max="5336" width="8.28515625" style="118" customWidth="1"/>
    <col min="5337" max="5337" width="7.140625" style="118" customWidth="1"/>
    <col min="5338" max="5338" width="11.140625" style="118" customWidth="1"/>
    <col min="5339" max="5339" width="8" style="118" customWidth="1"/>
    <col min="5340" max="5341" width="9.140625" style="118"/>
    <col min="5342" max="5344" width="8.7109375" style="118" customWidth="1"/>
    <col min="5345" max="5345" width="6.85546875" style="118" customWidth="1"/>
    <col min="5346" max="5346" width="6.7109375" style="118" customWidth="1"/>
    <col min="5347" max="5348" width="9.140625" style="118"/>
    <col min="5349" max="5349" width="8.42578125" style="118" customWidth="1"/>
    <col min="5350" max="5350" width="10.5703125" style="118" customWidth="1"/>
    <col min="5351" max="5402" width="9.140625" style="118"/>
    <col min="5403" max="5403" width="11.140625" style="118" customWidth="1"/>
    <col min="5404" max="5404" width="11.7109375" style="118" customWidth="1"/>
    <col min="5405" max="5405" width="10.85546875" style="118" customWidth="1"/>
    <col min="5406" max="5406" width="11.42578125" style="118" customWidth="1"/>
    <col min="5407" max="5407" width="11.28515625" style="118" customWidth="1"/>
    <col min="5408" max="5408" width="11.42578125" style="118" customWidth="1"/>
    <col min="5409" max="5409" width="11.140625" style="118" customWidth="1"/>
    <col min="5410" max="5410" width="10.7109375" style="118" customWidth="1"/>
    <col min="5411" max="5411" width="12.140625" style="118" customWidth="1"/>
    <col min="5412" max="5412" width="11.42578125" style="118" customWidth="1"/>
    <col min="5413" max="5413" width="11.85546875" style="118" customWidth="1"/>
    <col min="5414" max="5414" width="12.28515625" style="118" customWidth="1"/>
    <col min="5415" max="5415" width="12.140625" style="118" customWidth="1"/>
    <col min="5416" max="5416" width="11.42578125" style="118" customWidth="1"/>
    <col min="5417" max="5417" width="11" style="118" customWidth="1"/>
    <col min="5418" max="5418" width="12" style="118" customWidth="1"/>
    <col min="5419" max="5573" width="9.140625" style="118"/>
    <col min="5574" max="5574" width="2.5703125" style="118" customWidth="1"/>
    <col min="5575" max="5575" width="4.85546875" style="118" customWidth="1"/>
    <col min="5576" max="5576" width="9.140625" style="118"/>
    <col min="5577" max="5577" width="2.85546875" style="118" customWidth="1"/>
    <col min="5578" max="5578" width="9.140625" style="118"/>
    <col min="5579" max="5579" width="12.85546875" style="118" customWidth="1"/>
    <col min="5580" max="5580" width="3.85546875" style="118" customWidth="1"/>
    <col min="5581" max="5581" width="5.28515625" style="118" customWidth="1"/>
    <col min="5582" max="5582" width="5.7109375" style="118" customWidth="1"/>
    <col min="5583" max="5583" width="5.28515625" style="118" customWidth="1"/>
    <col min="5584" max="5584" width="5.140625" style="118" customWidth="1"/>
    <col min="5585" max="5585" width="5.28515625" style="118" customWidth="1"/>
    <col min="5586" max="5586" width="5" style="118" customWidth="1"/>
    <col min="5587" max="5587" width="5.28515625" style="118" customWidth="1"/>
    <col min="5588" max="5588" width="8" style="118" customWidth="1"/>
    <col min="5589" max="5589" width="4.5703125" style="118" customWidth="1"/>
    <col min="5590" max="5590" width="6.7109375" style="118" customWidth="1"/>
    <col min="5591" max="5591" width="7.85546875" style="118" customWidth="1"/>
    <col min="5592" max="5592" width="8.28515625" style="118" customWidth="1"/>
    <col min="5593" max="5593" width="7.140625" style="118" customWidth="1"/>
    <col min="5594" max="5594" width="11.140625" style="118" customWidth="1"/>
    <col min="5595" max="5595" width="8" style="118" customWidth="1"/>
    <col min="5596" max="5597" width="9.140625" style="118"/>
    <col min="5598" max="5600" width="8.7109375" style="118" customWidth="1"/>
    <col min="5601" max="5601" width="6.85546875" style="118" customWidth="1"/>
    <col min="5602" max="5602" width="6.7109375" style="118" customWidth="1"/>
    <col min="5603" max="5604" width="9.140625" style="118"/>
    <col min="5605" max="5605" width="8.42578125" style="118" customWidth="1"/>
    <col min="5606" max="5606" width="10.5703125" style="118" customWidth="1"/>
    <col min="5607" max="5658" width="9.140625" style="118"/>
    <col min="5659" max="5659" width="11.140625" style="118" customWidth="1"/>
    <col min="5660" max="5660" width="11.7109375" style="118" customWidth="1"/>
    <col min="5661" max="5661" width="10.85546875" style="118" customWidth="1"/>
    <col min="5662" max="5662" width="11.42578125" style="118" customWidth="1"/>
    <col min="5663" max="5663" width="11.28515625" style="118" customWidth="1"/>
    <col min="5664" max="5664" width="11.42578125" style="118" customWidth="1"/>
    <col min="5665" max="5665" width="11.140625" style="118" customWidth="1"/>
    <col min="5666" max="5666" width="10.7109375" style="118" customWidth="1"/>
    <col min="5667" max="5667" width="12.140625" style="118" customWidth="1"/>
    <col min="5668" max="5668" width="11.42578125" style="118" customWidth="1"/>
    <col min="5669" max="5669" width="11.85546875" style="118" customWidth="1"/>
    <col min="5670" max="5670" width="12.28515625" style="118" customWidth="1"/>
    <col min="5671" max="5671" width="12.140625" style="118" customWidth="1"/>
    <col min="5672" max="5672" width="11.42578125" style="118" customWidth="1"/>
    <col min="5673" max="5673" width="11" style="118" customWidth="1"/>
    <col min="5674" max="5674" width="12" style="118" customWidth="1"/>
    <col min="5675" max="5829" width="9.140625" style="118"/>
    <col min="5830" max="5830" width="2.5703125" style="118" customWidth="1"/>
    <col min="5831" max="5831" width="4.85546875" style="118" customWidth="1"/>
    <col min="5832" max="5832" width="9.140625" style="118"/>
    <col min="5833" max="5833" width="2.85546875" style="118" customWidth="1"/>
    <col min="5834" max="5834" width="9.140625" style="118"/>
    <col min="5835" max="5835" width="12.85546875" style="118" customWidth="1"/>
    <col min="5836" max="5836" width="3.85546875" style="118" customWidth="1"/>
    <col min="5837" max="5837" width="5.28515625" style="118" customWidth="1"/>
    <col min="5838" max="5838" width="5.7109375" style="118" customWidth="1"/>
    <col min="5839" max="5839" width="5.28515625" style="118" customWidth="1"/>
    <col min="5840" max="5840" width="5.140625" style="118" customWidth="1"/>
    <col min="5841" max="5841" width="5.28515625" style="118" customWidth="1"/>
    <col min="5842" max="5842" width="5" style="118" customWidth="1"/>
    <col min="5843" max="5843" width="5.28515625" style="118" customWidth="1"/>
    <col min="5844" max="5844" width="8" style="118" customWidth="1"/>
    <col min="5845" max="5845" width="4.5703125" style="118" customWidth="1"/>
    <col min="5846" max="5846" width="6.7109375" style="118" customWidth="1"/>
    <col min="5847" max="5847" width="7.85546875" style="118" customWidth="1"/>
    <col min="5848" max="5848" width="8.28515625" style="118" customWidth="1"/>
    <col min="5849" max="5849" width="7.140625" style="118" customWidth="1"/>
    <col min="5850" max="5850" width="11.140625" style="118" customWidth="1"/>
    <col min="5851" max="5851" width="8" style="118" customWidth="1"/>
    <col min="5852" max="5853" width="9.140625" style="118"/>
    <col min="5854" max="5856" width="8.7109375" style="118" customWidth="1"/>
    <col min="5857" max="5857" width="6.85546875" style="118" customWidth="1"/>
    <col min="5858" max="5858" width="6.7109375" style="118" customWidth="1"/>
    <col min="5859" max="5860" width="9.140625" style="118"/>
    <col min="5861" max="5861" width="8.42578125" style="118" customWidth="1"/>
    <col min="5862" max="5862" width="10.5703125" style="118" customWidth="1"/>
    <col min="5863" max="5914" width="9.140625" style="118"/>
    <col min="5915" max="5915" width="11.140625" style="118" customWidth="1"/>
    <col min="5916" max="5916" width="11.7109375" style="118" customWidth="1"/>
    <col min="5917" max="5917" width="10.85546875" style="118" customWidth="1"/>
    <col min="5918" max="5918" width="11.42578125" style="118" customWidth="1"/>
    <col min="5919" max="5919" width="11.28515625" style="118" customWidth="1"/>
    <col min="5920" max="5920" width="11.42578125" style="118" customWidth="1"/>
    <col min="5921" max="5921" width="11.140625" style="118" customWidth="1"/>
    <col min="5922" max="5922" width="10.7109375" style="118" customWidth="1"/>
    <col min="5923" max="5923" width="12.140625" style="118" customWidth="1"/>
    <col min="5924" max="5924" width="11.42578125" style="118" customWidth="1"/>
    <col min="5925" max="5925" width="11.85546875" style="118" customWidth="1"/>
    <col min="5926" max="5926" width="12.28515625" style="118" customWidth="1"/>
    <col min="5927" max="5927" width="12.140625" style="118" customWidth="1"/>
    <col min="5928" max="5928" width="11.42578125" style="118" customWidth="1"/>
    <col min="5929" max="5929" width="11" style="118" customWidth="1"/>
    <col min="5930" max="5930" width="12" style="118" customWidth="1"/>
    <col min="5931" max="6085" width="9.140625" style="118"/>
    <col min="6086" max="6086" width="2.5703125" style="118" customWidth="1"/>
    <col min="6087" max="6087" width="4.85546875" style="118" customWidth="1"/>
    <col min="6088" max="6088" width="9.140625" style="118"/>
    <col min="6089" max="6089" width="2.85546875" style="118" customWidth="1"/>
    <col min="6090" max="6090" width="9.140625" style="118"/>
    <col min="6091" max="6091" width="12.85546875" style="118" customWidth="1"/>
    <col min="6092" max="6092" width="3.85546875" style="118" customWidth="1"/>
    <col min="6093" max="6093" width="5.28515625" style="118" customWidth="1"/>
    <col min="6094" max="6094" width="5.7109375" style="118" customWidth="1"/>
    <col min="6095" max="6095" width="5.28515625" style="118" customWidth="1"/>
    <col min="6096" max="6096" width="5.140625" style="118" customWidth="1"/>
    <col min="6097" max="6097" width="5.28515625" style="118" customWidth="1"/>
    <col min="6098" max="6098" width="5" style="118" customWidth="1"/>
    <col min="6099" max="6099" width="5.28515625" style="118" customWidth="1"/>
    <col min="6100" max="6100" width="8" style="118" customWidth="1"/>
    <col min="6101" max="6101" width="4.5703125" style="118" customWidth="1"/>
    <col min="6102" max="6102" width="6.7109375" style="118" customWidth="1"/>
    <col min="6103" max="6103" width="7.85546875" style="118" customWidth="1"/>
    <col min="6104" max="6104" width="8.28515625" style="118" customWidth="1"/>
    <col min="6105" max="6105" width="7.140625" style="118" customWidth="1"/>
    <col min="6106" max="6106" width="11.140625" style="118" customWidth="1"/>
    <col min="6107" max="6107" width="8" style="118" customWidth="1"/>
    <col min="6108" max="6109" width="9.140625" style="118"/>
    <col min="6110" max="6112" width="8.7109375" style="118" customWidth="1"/>
    <col min="6113" max="6113" width="6.85546875" style="118" customWidth="1"/>
    <col min="6114" max="6114" width="6.7109375" style="118" customWidth="1"/>
    <col min="6115" max="6116" width="9.140625" style="118"/>
    <col min="6117" max="6117" width="8.42578125" style="118" customWidth="1"/>
    <col min="6118" max="6118" width="10.5703125" style="118" customWidth="1"/>
    <col min="6119" max="6170" width="9.140625" style="118"/>
    <col min="6171" max="6171" width="11.140625" style="118" customWidth="1"/>
    <col min="6172" max="6172" width="11.7109375" style="118" customWidth="1"/>
    <col min="6173" max="6173" width="10.85546875" style="118" customWidth="1"/>
    <col min="6174" max="6174" width="11.42578125" style="118" customWidth="1"/>
    <col min="6175" max="6175" width="11.28515625" style="118" customWidth="1"/>
    <col min="6176" max="6176" width="11.42578125" style="118" customWidth="1"/>
    <col min="6177" max="6177" width="11.140625" style="118" customWidth="1"/>
    <col min="6178" max="6178" width="10.7109375" style="118" customWidth="1"/>
    <col min="6179" max="6179" width="12.140625" style="118" customWidth="1"/>
    <col min="6180" max="6180" width="11.42578125" style="118" customWidth="1"/>
    <col min="6181" max="6181" width="11.85546875" style="118" customWidth="1"/>
    <col min="6182" max="6182" width="12.28515625" style="118" customWidth="1"/>
    <col min="6183" max="6183" width="12.140625" style="118" customWidth="1"/>
    <col min="6184" max="6184" width="11.42578125" style="118" customWidth="1"/>
    <col min="6185" max="6185" width="11" style="118" customWidth="1"/>
    <col min="6186" max="6186" width="12" style="118" customWidth="1"/>
    <col min="6187" max="6341" width="9.140625" style="118"/>
    <col min="6342" max="6342" width="2.5703125" style="118" customWidth="1"/>
    <col min="6343" max="6343" width="4.85546875" style="118" customWidth="1"/>
    <col min="6344" max="6344" width="9.140625" style="118"/>
    <col min="6345" max="6345" width="2.85546875" style="118" customWidth="1"/>
    <col min="6346" max="6346" width="9.140625" style="118"/>
    <col min="6347" max="6347" width="12.85546875" style="118" customWidth="1"/>
    <col min="6348" max="6348" width="3.85546875" style="118" customWidth="1"/>
    <col min="6349" max="6349" width="5.28515625" style="118" customWidth="1"/>
    <col min="6350" max="6350" width="5.7109375" style="118" customWidth="1"/>
    <col min="6351" max="6351" width="5.28515625" style="118" customWidth="1"/>
    <col min="6352" max="6352" width="5.140625" style="118" customWidth="1"/>
    <col min="6353" max="6353" width="5.28515625" style="118" customWidth="1"/>
    <col min="6354" max="6354" width="5" style="118" customWidth="1"/>
    <col min="6355" max="6355" width="5.28515625" style="118" customWidth="1"/>
    <col min="6356" max="6356" width="8" style="118" customWidth="1"/>
    <col min="6357" max="6357" width="4.5703125" style="118" customWidth="1"/>
    <col min="6358" max="6358" width="6.7109375" style="118" customWidth="1"/>
    <col min="6359" max="6359" width="7.85546875" style="118" customWidth="1"/>
    <col min="6360" max="6360" width="8.28515625" style="118" customWidth="1"/>
    <col min="6361" max="6361" width="7.140625" style="118" customWidth="1"/>
    <col min="6362" max="6362" width="11.140625" style="118" customWidth="1"/>
    <col min="6363" max="6363" width="8" style="118" customWidth="1"/>
    <col min="6364" max="6365" width="9.140625" style="118"/>
    <col min="6366" max="6368" width="8.7109375" style="118" customWidth="1"/>
    <col min="6369" max="6369" width="6.85546875" style="118" customWidth="1"/>
    <col min="6370" max="6370" width="6.7109375" style="118" customWidth="1"/>
    <col min="6371" max="6372" width="9.140625" style="118"/>
    <col min="6373" max="6373" width="8.42578125" style="118" customWidth="1"/>
    <col min="6374" max="6374" width="10.5703125" style="118" customWidth="1"/>
    <col min="6375" max="6426" width="9.140625" style="118"/>
    <col min="6427" max="6427" width="11.140625" style="118" customWidth="1"/>
    <col min="6428" max="6428" width="11.7109375" style="118" customWidth="1"/>
    <col min="6429" max="6429" width="10.85546875" style="118" customWidth="1"/>
    <col min="6430" max="6430" width="11.42578125" style="118" customWidth="1"/>
    <col min="6431" max="6431" width="11.28515625" style="118" customWidth="1"/>
    <col min="6432" max="6432" width="11.42578125" style="118" customWidth="1"/>
    <col min="6433" max="6433" width="11.140625" style="118" customWidth="1"/>
    <col min="6434" max="6434" width="10.7109375" style="118" customWidth="1"/>
    <col min="6435" max="6435" width="12.140625" style="118" customWidth="1"/>
    <col min="6436" max="6436" width="11.42578125" style="118" customWidth="1"/>
    <col min="6437" max="6437" width="11.85546875" style="118" customWidth="1"/>
    <col min="6438" max="6438" width="12.28515625" style="118" customWidth="1"/>
    <col min="6439" max="6439" width="12.140625" style="118" customWidth="1"/>
    <col min="6440" max="6440" width="11.42578125" style="118" customWidth="1"/>
    <col min="6441" max="6441" width="11" style="118" customWidth="1"/>
    <col min="6442" max="6442" width="12" style="118" customWidth="1"/>
    <col min="6443" max="6597" width="9.140625" style="118"/>
    <col min="6598" max="6598" width="2.5703125" style="118" customWidth="1"/>
    <col min="6599" max="6599" width="4.85546875" style="118" customWidth="1"/>
    <col min="6600" max="6600" width="9.140625" style="118"/>
    <col min="6601" max="6601" width="2.85546875" style="118" customWidth="1"/>
    <col min="6602" max="6602" width="9.140625" style="118"/>
    <col min="6603" max="6603" width="12.85546875" style="118" customWidth="1"/>
    <col min="6604" max="6604" width="3.85546875" style="118" customWidth="1"/>
    <col min="6605" max="6605" width="5.28515625" style="118" customWidth="1"/>
    <col min="6606" max="6606" width="5.7109375" style="118" customWidth="1"/>
    <col min="6607" max="6607" width="5.28515625" style="118" customWidth="1"/>
    <col min="6608" max="6608" width="5.140625" style="118" customWidth="1"/>
    <col min="6609" max="6609" width="5.28515625" style="118" customWidth="1"/>
    <col min="6610" max="6610" width="5" style="118" customWidth="1"/>
    <col min="6611" max="6611" width="5.28515625" style="118" customWidth="1"/>
    <col min="6612" max="6612" width="8" style="118" customWidth="1"/>
    <col min="6613" max="6613" width="4.5703125" style="118" customWidth="1"/>
    <col min="6614" max="6614" width="6.7109375" style="118" customWidth="1"/>
    <col min="6615" max="6615" width="7.85546875" style="118" customWidth="1"/>
    <col min="6616" max="6616" width="8.28515625" style="118" customWidth="1"/>
    <col min="6617" max="6617" width="7.140625" style="118" customWidth="1"/>
    <col min="6618" max="6618" width="11.140625" style="118" customWidth="1"/>
    <col min="6619" max="6619" width="8" style="118" customWidth="1"/>
    <col min="6620" max="6621" width="9.140625" style="118"/>
    <col min="6622" max="6624" width="8.7109375" style="118" customWidth="1"/>
    <col min="6625" max="6625" width="6.85546875" style="118" customWidth="1"/>
    <col min="6626" max="6626" width="6.7109375" style="118" customWidth="1"/>
    <col min="6627" max="6628" width="9.140625" style="118"/>
    <col min="6629" max="6629" width="8.42578125" style="118" customWidth="1"/>
    <col min="6630" max="6630" width="10.5703125" style="118" customWidth="1"/>
    <col min="6631" max="6682" width="9.140625" style="118"/>
    <col min="6683" max="6683" width="11.140625" style="118" customWidth="1"/>
    <col min="6684" max="6684" width="11.7109375" style="118" customWidth="1"/>
    <col min="6685" max="6685" width="10.85546875" style="118" customWidth="1"/>
    <col min="6686" max="6686" width="11.42578125" style="118" customWidth="1"/>
    <col min="6687" max="6687" width="11.28515625" style="118" customWidth="1"/>
    <col min="6688" max="6688" width="11.42578125" style="118" customWidth="1"/>
    <col min="6689" max="6689" width="11.140625" style="118" customWidth="1"/>
    <col min="6690" max="6690" width="10.7109375" style="118" customWidth="1"/>
    <col min="6691" max="6691" width="12.140625" style="118" customWidth="1"/>
    <col min="6692" max="6692" width="11.42578125" style="118" customWidth="1"/>
    <col min="6693" max="6693" width="11.85546875" style="118" customWidth="1"/>
    <col min="6694" max="6694" width="12.28515625" style="118" customWidth="1"/>
    <col min="6695" max="6695" width="12.140625" style="118" customWidth="1"/>
    <col min="6696" max="6696" width="11.42578125" style="118" customWidth="1"/>
    <col min="6697" max="6697" width="11" style="118" customWidth="1"/>
    <col min="6698" max="6698" width="12" style="118" customWidth="1"/>
    <col min="6699" max="6853" width="9.140625" style="118"/>
    <col min="6854" max="6854" width="2.5703125" style="118" customWidth="1"/>
    <col min="6855" max="6855" width="4.85546875" style="118" customWidth="1"/>
    <col min="6856" max="6856" width="9.140625" style="118"/>
    <col min="6857" max="6857" width="2.85546875" style="118" customWidth="1"/>
    <col min="6858" max="6858" width="9.140625" style="118"/>
    <col min="6859" max="6859" width="12.85546875" style="118" customWidth="1"/>
    <col min="6860" max="6860" width="3.85546875" style="118" customWidth="1"/>
    <col min="6861" max="6861" width="5.28515625" style="118" customWidth="1"/>
    <col min="6862" max="6862" width="5.7109375" style="118" customWidth="1"/>
    <col min="6863" max="6863" width="5.28515625" style="118" customWidth="1"/>
    <col min="6864" max="6864" width="5.140625" style="118" customWidth="1"/>
    <col min="6865" max="6865" width="5.28515625" style="118" customWidth="1"/>
    <col min="6866" max="6866" width="5" style="118" customWidth="1"/>
    <col min="6867" max="6867" width="5.28515625" style="118" customWidth="1"/>
    <col min="6868" max="6868" width="8" style="118" customWidth="1"/>
    <col min="6869" max="6869" width="4.5703125" style="118" customWidth="1"/>
    <col min="6870" max="6870" width="6.7109375" style="118" customWidth="1"/>
    <col min="6871" max="6871" width="7.85546875" style="118" customWidth="1"/>
    <col min="6872" max="6872" width="8.28515625" style="118" customWidth="1"/>
    <col min="6873" max="6873" width="7.140625" style="118" customWidth="1"/>
    <col min="6874" max="6874" width="11.140625" style="118" customWidth="1"/>
    <col min="6875" max="6875" width="8" style="118" customWidth="1"/>
    <col min="6876" max="6877" width="9.140625" style="118"/>
    <col min="6878" max="6880" width="8.7109375" style="118" customWidth="1"/>
    <col min="6881" max="6881" width="6.85546875" style="118" customWidth="1"/>
    <col min="6882" max="6882" width="6.7109375" style="118" customWidth="1"/>
    <col min="6883" max="6884" width="9.140625" style="118"/>
    <col min="6885" max="6885" width="8.42578125" style="118" customWidth="1"/>
    <col min="6886" max="6886" width="10.5703125" style="118" customWidth="1"/>
    <col min="6887" max="6938" width="9.140625" style="118"/>
    <col min="6939" max="6939" width="11.140625" style="118" customWidth="1"/>
    <col min="6940" max="6940" width="11.7109375" style="118" customWidth="1"/>
    <col min="6941" max="6941" width="10.85546875" style="118" customWidth="1"/>
    <col min="6942" max="6942" width="11.42578125" style="118" customWidth="1"/>
    <col min="6943" max="6943" width="11.28515625" style="118" customWidth="1"/>
    <col min="6944" max="6944" width="11.42578125" style="118" customWidth="1"/>
    <col min="6945" max="6945" width="11.140625" style="118" customWidth="1"/>
    <col min="6946" max="6946" width="10.7109375" style="118" customWidth="1"/>
    <col min="6947" max="6947" width="12.140625" style="118" customWidth="1"/>
    <col min="6948" max="6948" width="11.42578125" style="118" customWidth="1"/>
    <col min="6949" max="6949" width="11.85546875" style="118" customWidth="1"/>
    <col min="6950" max="6950" width="12.28515625" style="118" customWidth="1"/>
    <col min="6951" max="6951" width="12.140625" style="118" customWidth="1"/>
    <col min="6952" max="6952" width="11.42578125" style="118" customWidth="1"/>
    <col min="6953" max="6953" width="11" style="118" customWidth="1"/>
    <col min="6954" max="6954" width="12" style="118" customWidth="1"/>
    <col min="6955" max="7109" width="9.140625" style="118"/>
    <col min="7110" max="7110" width="2.5703125" style="118" customWidth="1"/>
    <col min="7111" max="7111" width="4.85546875" style="118" customWidth="1"/>
    <col min="7112" max="7112" width="9.140625" style="118"/>
    <col min="7113" max="7113" width="2.85546875" style="118" customWidth="1"/>
    <col min="7114" max="7114" width="9.140625" style="118"/>
    <col min="7115" max="7115" width="12.85546875" style="118" customWidth="1"/>
    <col min="7116" max="7116" width="3.85546875" style="118" customWidth="1"/>
    <col min="7117" max="7117" width="5.28515625" style="118" customWidth="1"/>
    <col min="7118" max="7118" width="5.7109375" style="118" customWidth="1"/>
    <col min="7119" max="7119" width="5.28515625" style="118" customWidth="1"/>
    <col min="7120" max="7120" width="5.140625" style="118" customWidth="1"/>
    <col min="7121" max="7121" width="5.28515625" style="118" customWidth="1"/>
    <col min="7122" max="7122" width="5" style="118" customWidth="1"/>
    <col min="7123" max="7123" width="5.28515625" style="118" customWidth="1"/>
    <col min="7124" max="7124" width="8" style="118" customWidth="1"/>
    <col min="7125" max="7125" width="4.5703125" style="118" customWidth="1"/>
    <col min="7126" max="7126" width="6.7109375" style="118" customWidth="1"/>
    <col min="7127" max="7127" width="7.85546875" style="118" customWidth="1"/>
    <col min="7128" max="7128" width="8.28515625" style="118" customWidth="1"/>
    <col min="7129" max="7129" width="7.140625" style="118" customWidth="1"/>
    <col min="7130" max="7130" width="11.140625" style="118" customWidth="1"/>
    <col min="7131" max="7131" width="8" style="118" customWidth="1"/>
    <col min="7132" max="7133" width="9.140625" style="118"/>
    <col min="7134" max="7136" width="8.7109375" style="118" customWidth="1"/>
    <col min="7137" max="7137" width="6.85546875" style="118" customWidth="1"/>
    <col min="7138" max="7138" width="6.7109375" style="118" customWidth="1"/>
    <col min="7139" max="7140" width="9.140625" style="118"/>
    <col min="7141" max="7141" width="8.42578125" style="118" customWidth="1"/>
    <col min="7142" max="7142" width="10.5703125" style="118" customWidth="1"/>
    <col min="7143" max="7194" width="9.140625" style="118"/>
    <col min="7195" max="7195" width="11.140625" style="118" customWidth="1"/>
    <col min="7196" max="7196" width="11.7109375" style="118" customWidth="1"/>
    <col min="7197" max="7197" width="10.85546875" style="118" customWidth="1"/>
    <col min="7198" max="7198" width="11.42578125" style="118" customWidth="1"/>
    <col min="7199" max="7199" width="11.28515625" style="118" customWidth="1"/>
    <col min="7200" max="7200" width="11.42578125" style="118" customWidth="1"/>
    <col min="7201" max="7201" width="11.140625" style="118" customWidth="1"/>
    <col min="7202" max="7202" width="10.7109375" style="118" customWidth="1"/>
    <col min="7203" max="7203" width="12.140625" style="118" customWidth="1"/>
    <col min="7204" max="7204" width="11.42578125" style="118" customWidth="1"/>
    <col min="7205" max="7205" width="11.85546875" style="118" customWidth="1"/>
    <col min="7206" max="7206" width="12.28515625" style="118" customWidth="1"/>
    <col min="7207" max="7207" width="12.140625" style="118" customWidth="1"/>
    <col min="7208" max="7208" width="11.42578125" style="118" customWidth="1"/>
    <col min="7209" max="7209" width="11" style="118" customWidth="1"/>
    <col min="7210" max="7210" width="12" style="118" customWidth="1"/>
    <col min="7211" max="7365" width="9.140625" style="118"/>
    <col min="7366" max="7366" width="2.5703125" style="118" customWidth="1"/>
    <col min="7367" max="7367" width="4.85546875" style="118" customWidth="1"/>
    <col min="7368" max="7368" width="9.140625" style="118"/>
    <col min="7369" max="7369" width="2.85546875" style="118" customWidth="1"/>
    <col min="7370" max="7370" width="9.140625" style="118"/>
    <col min="7371" max="7371" width="12.85546875" style="118" customWidth="1"/>
    <col min="7372" max="7372" width="3.85546875" style="118" customWidth="1"/>
    <col min="7373" max="7373" width="5.28515625" style="118" customWidth="1"/>
    <col min="7374" max="7374" width="5.7109375" style="118" customWidth="1"/>
    <col min="7375" max="7375" width="5.28515625" style="118" customWidth="1"/>
    <col min="7376" max="7376" width="5.140625" style="118" customWidth="1"/>
    <col min="7377" max="7377" width="5.28515625" style="118" customWidth="1"/>
    <col min="7378" max="7378" width="5" style="118" customWidth="1"/>
    <col min="7379" max="7379" width="5.28515625" style="118" customWidth="1"/>
    <col min="7380" max="7380" width="8" style="118" customWidth="1"/>
    <col min="7381" max="7381" width="4.5703125" style="118" customWidth="1"/>
    <col min="7382" max="7382" width="6.7109375" style="118" customWidth="1"/>
    <col min="7383" max="7383" width="7.85546875" style="118" customWidth="1"/>
    <col min="7384" max="7384" width="8.28515625" style="118" customWidth="1"/>
    <col min="7385" max="7385" width="7.140625" style="118" customWidth="1"/>
    <col min="7386" max="7386" width="11.140625" style="118" customWidth="1"/>
    <col min="7387" max="7387" width="8" style="118" customWidth="1"/>
    <col min="7388" max="7389" width="9.140625" style="118"/>
    <col min="7390" max="7392" width="8.7109375" style="118" customWidth="1"/>
    <col min="7393" max="7393" width="6.85546875" style="118" customWidth="1"/>
    <col min="7394" max="7394" width="6.7109375" style="118" customWidth="1"/>
    <col min="7395" max="7396" width="9.140625" style="118"/>
    <col min="7397" max="7397" width="8.42578125" style="118" customWidth="1"/>
    <col min="7398" max="7398" width="10.5703125" style="118" customWidth="1"/>
    <col min="7399" max="7450" width="9.140625" style="118"/>
    <col min="7451" max="7451" width="11.140625" style="118" customWidth="1"/>
    <col min="7452" max="7452" width="11.7109375" style="118" customWidth="1"/>
    <col min="7453" max="7453" width="10.85546875" style="118" customWidth="1"/>
    <col min="7454" max="7454" width="11.42578125" style="118" customWidth="1"/>
    <col min="7455" max="7455" width="11.28515625" style="118" customWidth="1"/>
    <col min="7456" max="7456" width="11.42578125" style="118" customWidth="1"/>
    <col min="7457" max="7457" width="11.140625" style="118" customWidth="1"/>
    <col min="7458" max="7458" width="10.7109375" style="118" customWidth="1"/>
    <col min="7459" max="7459" width="12.140625" style="118" customWidth="1"/>
    <col min="7460" max="7460" width="11.42578125" style="118" customWidth="1"/>
    <col min="7461" max="7461" width="11.85546875" style="118" customWidth="1"/>
    <col min="7462" max="7462" width="12.28515625" style="118" customWidth="1"/>
    <col min="7463" max="7463" width="12.140625" style="118" customWidth="1"/>
    <col min="7464" max="7464" width="11.42578125" style="118" customWidth="1"/>
    <col min="7465" max="7465" width="11" style="118" customWidth="1"/>
    <col min="7466" max="7466" width="12" style="118" customWidth="1"/>
    <col min="7467" max="7621" width="9.140625" style="118"/>
    <col min="7622" max="7622" width="2.5703125" style="118" customWidth="1"/>
    <col min="7623" max="7623" width="4.85546875" style="118" customWidth="1"/>
    <col min="7624" max="7624" width="9.140625" style="118"/>
    <col min="7625" max="7625" width="2.85546875" style="118" customWidth="1"/>
    <col min="7626" max="7626" width="9.140625" style="118"/>
    <col min="7627" max="7627" width="12.85546875" style="118" customWidth="1"/>
    <col min="7628" max="7628" width="3.85546875" style="118" customWidth="1"/>
    <col min="7629" max="7629" width="5.28515625" style="118" customWidth="1"/>
    <col min="7630" max="7630" width="5.7109375" style="118" customWidth="1"/>
    <col min="7631" max="7631" width="5.28515625" style="118" customWidth="1"/>
    <col min="7632" max="7632" width="5.140625" style="118" customWidth="1"/>
    <col min="7633" max="7633" width="5.28515625" style="118" customWidth="1"/>
    <col min="7634" max="7634" width="5" style="118" customWidth="1"/>
    <col min="7635" max="7635" width="5.28515625" style="118" customWidth="1"/>
    <col min="7636" max="7636" width="8" style="118" customWidth="1"/>
    <col min="7637" max="7637" width="4.5703125" style="118" customWidth="1"/>
    <col min="7638" max="7638" width="6.7109375" style="118" customWidth="1"/>
    <col min="7639" max="7639" width="7.85546875" style="118" customWidth="1"/>
    <col min="7640" max="7640" width="8.28515625" style="118" customWidth="1"/>
    <col min="7641" max="7641" width="7.140625" style="118" customWidth="1"/>
    <col min="7642" max="7642" width="11.140625" style="118" customWidth="1"/>
    <col min="7643" max="7643" width="8" style="118" customWidth="1"/>
    <col min="7644" max="7645" width="9.140625" style="118"/>
    <col min="7646" max="7648" width="8.7109375" style="118" customWidth="1"/>
    <col min="7649" max="7649" width="6.85546875" style="118" customWidth="1"/>
    <col min="7650" max="7650" width="6.7109375" style="118" customWidth="1"/>
    <col min="7651" max="7652" width="9.140625" style="118"/>
    <col min="7653" max="7653" width="8.42578125" style="118" customWidth="1"/>
    <col min="7654" max="7654" width="10.5703125" style="118" customWidth="1"/>
    <col min="7655" max="7706" width="9.140625" style="118"/>
    <col min="7707" max="7707" width="11.140625" style="118" customWidth="1"/>
    <col min="7708" max="7708" width="11.7109375" style="118" customWidth="1"/>
    <col min="7709" max="7709" width="10.85546875" style="118" customWidth="1"/>
    <col min="7710" max="7710" width="11.42578125" style="118" customWidth="1"/>
    <col min="7711" max="7711" width="11.28515625" style="118" customWidth="1"/>
    <col min="7712" max="7712" width="11.42578125" style="118" customWidth="1"/>
    <col min="7713" max="7713" width="11.140625" style="118" customWidth="1"/>
    <col min="7714" max="7714" width="10.7109375" style="118" customWidth="1"/>
    <col min="7715" max="7715" width="12.140625" style="118" customWidth="1"/>
    <col min="7716" max="7716" width="11.42578125" style="118" customWidth="1"/>
    <col min="7717" max="7717" width="11.85546875" style="118" customWidth="1"/>
    <col min="7718" max="7718" width="12.28515625" style="118" customWidth="1"/>
    <col min="7719" max="7719" width="12.140625" style="118" customWidth="1"/>
    <col min="7720" max="7720" width="11.42578125" style="118" customWidth="1"/>
    <col min="7721" max="7721" width="11" style="118" customWidth="1"/>
    <col min="7722" max="7722" width="12" style="118" customWidth="1"/>
    <col min="7723" max="7877" width="9.140625" style="118"/>
    <col min="7878" max="7878" width="2.5703125" style="118" customWidth="1"/>
    <col min="7879" max="7879" width="4.85546875" style="118" customWidth="1"/>
    <col min="7880" max="7880" width="9.140625" style="118"/>
    <col min="7881" max="7881" width="2.85546875" style="118" customWidth="1"/>
    <col min="7882" max="7882" width="9.140625" style="118"/>
    <col min="7883" max="7883" width="12.85546875" style="118" customWidth="1"/>
    <col min="7884" max="7884" width="3.85546875" style="118" customWidth="1"/>
    <col min="7885" max="7885" width="5.28515625" style="118" customWidth="1"/>
    <col min="7886" max="7886" width="5.7109375" style="118" customWidth="1"/>
    <col min="7887" max="7887" width="5.28515625" style="118" customWidth="1"/>
    <col min="7888" max="7888" width="5.140625" style="118" customWidth="1"/>
    <col min="7889" max="7889" width="5.28515625" style="118" customWidth="1"/>
    <col min="7890" max="7890" width="5" style="118" customWidth="1"/>
    <col min="7891" max="7891" width="5.28515625" style="118" customWidth="1"/>
    <col min="7892" max="7892" width="8" style="118" customWidth="1"/>
    <col min="7893" max="7893" width="4.5703125" style="118" customWidth="1"/>
    <col min="7894" max="7894" width="6.7109375" style="118" customWidth="1"/>
    <col min="7895" max="7895" width="7.85546875" style="118" customWidth="1"/>
    <col min="7896" max="7896" width="8.28515625" style="118" customWidth="1"/>
    <col min="7897" max="7897" width="7.140625" style="118" customWidth="1"/>
    <col min="7898" max="7898" width="11.140625" style="118" customWidth="1"/>
    <col min="7899" max="7899" width="8" style="118" customWidth="1"/>
    <col min="7900" max="7901" width="9.140625" style="118"/>
    <col min="7902" max="7904" width="8.7109375" style="118" customWidth="1"/>
    <col min="7905" max="7905" width="6.85546875" style="118" customWidth="1"/>
    <col min="7906" max="7906" width="6.7109375" style="118" customWidth="1"/>
    <col min="7907" max="7908" width="9.140625" style="118"/>
    <col min="7909" max="7909" width="8.42578125" style="118" customWidth="1"/>
    <col min="7910" max="7910" width="10.5703125" style="118" customWidth="1"/>
    <col min="7911" max="7962" width="9.140625" style="118"/>
    <col min="7963" max="7963" width="11.140625" style="118" customWidth="1"/>
    <col min="7964" max="7964" width="11.7109375" style="118" customWidth="1"/>
    <col min="7965" max="7965" width="10.85546875" style="118" customWidth="1"/>
    <col min="7966" max="7966" width="11.42578125" style="118" customWidth="1"/>
    <col min="7967" max="7967" width="11.28515625" style="118" customWidth="1"/>
    <col min="7968" max="7968" width="11.42578125" style="118" customWidth="1"/>
    <col min="7969" max="7969" width="11.140625" style="118" customWidth="1"/>
    <col min="7970" max="7970" width="10.7109375" style="118" customWidth="1"/>
    <col min="7971" max="7971" width="12.140625" style="118" customWidth="1"/>
    <col min="7972" max="7972" width="11.42578125" style="118" customWidth="1"/>
    <col min="7973" max="7973" width="11.85546875" style="118" customWidth="1"/>
    <col min="7974" max="7974" width="12.28515625" style="118" customWidth="1"/>
    <col min="7975" max="7975" width="12.140625" style="118" customWidth="1"/>
    <col min="7976" max="7976" width="11.42578125" style="118" customWidth="1"/>
    <col min="7977" max="7977" width="11" style="118" customWidth="1"/>
    <col min="7978" max="7978" width="12" style="118" customWidth="1"/>
    <col min="7979" max="8133" width="9.140625" style="118"/>
    <col min="8134" max="8134" width="2.5703125" style="118" customWidth="1"/>
    <col min="8135" max="8135" width="4.85546875" style="118" customWidth="1"/>
    <col min="8136" max="8136" width="9.140625" style="118"/>
    <col min="8137" max="8137" width="2.85546875" style="118" customWidth="1"/>
    <col min="8138" max="8138" width="9.140625" style="118"/>
    <col min="8139" max="8139" width="12.85546875" style="118" customWidth="1"/>
    <col min="8140" max="8140" width="3.85546875" style="118" customWidth="1"/>
    <col min="8141" max="8141" width="5.28515625" style="118" customWidth="1"/>
    <col min="8142" max="8142" width="5.7109375" style="118" customWidth="1"/>
    <col min="8143" max="8143" width="5.28515625" style="118" customWidth="1"/>
    <col min="8144" max="8144" width="5.140625" style="118" customWidth="1"/>
    <col min="8145" max="8145" width="5.28515625" style="118" customWidth="1"/>
    <col min="8146" max="8146" width="5" style="118" customWidth="1"/>
    <col min="8147" max="8147" width="5.28515625" style="118" customWidth="1"/>
    <col min="8148" max="8148" width="8" style="118" customWidth="1"/>
    <col min="8149" max="8149" width="4.5703125" style="118" customWidth="1"/>
    <col min="8150" max="8150" width="6.7109375" style="118" customWidth="1"/>
    <col min="8151" max="8151" width="7.85546875" style="118" customWidth="1"/>
    <col min="8152" max="8152" width="8.28515625" style="118" customWidth="1"/>
    <col min="8153" max="8153" width="7.140625" style="118" customWidth="1"/>
    <col min="8154" max="8154" width="11.140625" style="118" customWidth="1"/>
    <col min="8155" max="8155" width="8" style="118" customWidth="1"/>
    <col min="8156" max="8157" width="9.140625" style="118"/>
    <col min="8158" max="8160" width="8.7109375" style="118" customWidth="1"/>
    <col min="8161" max="8161" width="6.85546875" style="118" customWidth="1"/>
    <col min="8162" max="8162" width="6.7109375" style="118" customWidth="1"/>
    <col min="8163" max="8164" width="9.140625" style="118"/>
    <col min="8165" max="8165" width="8.42578125" style="118" customWidth="1"/>
    <col min="8166" max="8166" width="10.5703125" style="118" customWidth="1"/>
    <col min="8167" max="8218" width="9.140625" style="118"/>
    <col min="8219" max="8219" width="11.140625" style="118" customWidth="1"/>
    <col min="8220" max="8220" width="11.7109375" style="118" customWidth="1"/>
    <col min="8221" max="8221" width="10.85546875" style="118" customWidth="1"/>
    <col min="8222" max="8222" width="11.42578125" style="118" customWidth="1"/>
    <col min="8223" max="8223" width="11.28515625" style="118" customWidth="1"/>
    <col min="8224" max="8224" width="11.42578125" style="118" customWidth="1"/>
    <col min="8225" max="8225" width="11.140625" style="118" customWidth="1"/>
    <col min="8226" max="8226" width="10.7109375" style="118" customWidth="1"/>
    <col min="8227" max="8227" width="12.140625" style="118" customWidth="1"/>
    <col min="8228" max="8228" width="11.42578125" style="118" customWidth="1"/>
    <col min="8229" max="8229" width="11.85546875" style="118" customWidth="1"/>
    <col min="8230" max="8230" width="12.28515625" style="118" customWidth="1"/>
    <col min="8231" max="8231" width="12.140625" style="118" customWidth="1"/>
    <col min="8232" max="8232" width="11.42578125" style="118" customWidth="1"/>
    <col min="8233" max="8233" width="11" style="118" customWidth="1"/>
    <col min="8234" max="8234" width="12" style="118" customWidth="1"/>
    <col min="8235" max="8389" width="9.140625" style="118"/>
    <col min="8390" max="8390" width="2.5703125" style="118" customWidth="1"/>
    <col min="8391" max="8391" width="4.85546875" style="118" customWidth="1"/>
    <col min="8392" max="8392" width="9.140625" style="118"/>
    <col min="8393" max="8393" width="2.85546875" style="118" customWidth="1"/>
    <col min="8394" max="8394" width="9.140625" style="118"/>
    <col min="8395" max="8395" width="12.85546875" style="118" customWidth="1"/>
    <col min="8396" max="8396" width="3.85546875" style="118" customWidth="1"/>
    <col min="8397" max="8397" width="5.28515625" style="118" customWidth="1"/>
    <col min="8398" max="8398" width="5.7109375" style="118" customWidth="1"/>
    <col min="8399" max="8399" width="5.28515625" style="118" customWidth="1"/>
    <col min="8400" max="8400" width="5.140625" style="118" customWidth="1"/>
    <col min="8401" max="8401" width="5.28515625" style="118" customWidth="1"/>
    <col min="8402" max="8402" width="5" style="118" customWidth="1"/>
    <col min="8403" max="8403" width="5.28515625" style="118" customWidth="1"/>
    <col min="8404" max="8404" width="8" style="118" customWidth="1"/>
    <col min="8405" max="8405" width="4.5703125" style="118" customWidth="1"/>
    <col min="8406" max="8406" width="6.7109375" style="118" customWidth="1"/>
    <col min="8407" max="8407" width="7.85546875" style="118" customWidth="1"/>
    <col min="8408" max="8408" width="8.28515625" style="118" customWidth="1"/>
    <col min="8409" max="8409" width="7.140625" style="118" customWidth="1"/>
    <col min="8410" max="8410" width="11.140625" style="118" customWidth="1"/>
    <col min="8411" max="8411" width="8" style="118" customWidth="1"/>
    <col min="8412" max="8413" width="9.140625" style="118"/>
    <col min="8414" max="8416" width="8.7109375" style="118" customWidth="1"/>
    <col min="8417" max="8417" width="6.85546875" style="118" customWidth="1"/>
    <col min="8418" max="8418" width="6.7109375" style="118" customWidth="1"/>
    <col min="8419" max="8420" width="9.140625" style="118"/>
    <col min="8421" max="8421" width="8.42578125" style="118" customWidth="1"/>
    <col min="8422" max="8422" width="10.5703125" style="118" customWidth="1"/>
    <col min="8423" max="8474" width="9.140625" style="118"/>
    <col min="8475" max="8475" width="11.140625" style="118" customWidth="1"/>
    <col min="8476" max="8476" width="11.7109375" style="118" customWidth="1"/>
    <col min="8477" max="8477" width="10.85546875" style="118" customWidth="1"/>
    <col min="8478" max="8478" width="11.42578125" style="118" customWidth="1"/>
    <col min="8479" max="8479" width="11.28515625" style="118" customWidth="1"/>
    <col min="8480" max="8480" width="11.42578125" style="118" customWidth="1"/>
    <col min="8481" max="8481" width="11.140625" style="118" customWidth="1"/>
    <col min="8482" max="8482" width="10.7109375" style="118" customWidth="1"/>
    <col min="8483" max="8483" width="12.140625" style="118" customWidth="1"/>
    <col min="8484" max="8484" width="11.42578125" style="118" customWidth="1"/>
    <col min="8485" max="8485" width="11.85546875" style="118" customWidth="1"/>
    <col min="8486" max="8486" width="12.28515625" style="118" customWidth="1"/>
    <col min="8487" max="8487" width="12.140625" style="118" customWidth="1"/>
    <col min="8488" max="8488" width="11.42578125" style="118" customWidth="1"/>
    <col min="8489" max="8489" width="11" style="118" customWidth="1"/>
    <col min="8490" max="8490" width="12" style="118" customWidth="1"/>
    <col min="8491" max="8645" width="9.140625" style="118"/>
    <col min="8646" max="8646" width="2.5703125" style="118" customWidth="1"/>
    <col min="8647" max="8647" width="4.85546875" style="118" customWidth="1"/>
    <col min="8648" max="8648" width="9.140625" style="118"/>
    <col min="8649" max="8649" width="2.85546875" style="118" customWidth="1"/>
    <col min="8650" max="8650" width="9.140625" style="118"/>
    <col min="8651" max="8651" width="12.85546875" style="118" customWidth="1"/>
    <col min="8652" max="8652" width="3.85546875" style="118" customWidth="1"/>
    <col min="8653" max="8653" width="5.28515625" style="118" customWidth="1"/>
    <col min="8654" max="8654" width="5.7109375" style="118" customWidth="1"/>
    <col min="8655" max="8655" width="5.28515625" style="118" customWidth="1"/>
    <col min="8656" max="8656" width="5.140625" style="118" customWidth="1"/>
    <col min="8657" max="8657" width="5.28515625" style="118" customWidth="1"/>
    <col min="8658" max="8658" width="5" style="118" customWidth="1"/>
    <col min="8659" max="8659" width="5.28515625" style="118" customWidth="1"/>
    <col min="8660" max="8660" width="8" style="118" customWidth="1"/>
    <col min="8661" max="8661" width="4.5703125" style="118" customWidth="1"/>
    <col min="8662" max="8662" width="6.7109375" style="118" customWidth="1"/>
    <col min="8663" max="8663" width="7.85546875" style="118" customWidth="1"/>
    <col min="8664" max="8664" width="8.28515625" style="118" customWidth="1"/>
    <col min="8665" max="8665" width="7.140625" style="118" customWidth="1"/>
    <col min="8666" max="8666" width="11.140625" style="118" customWidth="1"/>
    <col min="8667" max="8667" width="8" style="118" customWidth="1"/>
    <col min="8668" max="8669" width="9.140625" style="118"/>
    <col min="8670" max="8672" width="8.7109375" style="118" customWidth="1"/>
    <col min="8673" max="8673" width="6.85546875" style="118" customWidth="1"/>
    <col min="8674" max="8674" width="6.7109375" style="118" customWidth="1"/>
    <col min="8675" max="8676" width="9.140625" style="118"/>
    <col min="8677" max="8677" width="8.42578125" style="118" customWidth="1"/>
    <col min="8678" max="8678" width="10.5703125" style="118" customWidth="1"/>
    <col min="8679" max="8730" width="9.140625" style="118"/>
    <col min="8731" max="8731" width="11.140625" style="118" customWidth="1"/>
    <col min="8732" max="8732" width="11.7109375" style="118" customWidth="1"/>
    <col min="8733" max="8733" width="10.85546875" style="118" customWidth="1"/>
    <col min="8734" max="8734" width="11.42578125" style="118" customWidth="1"/>
    <col min="8735" max="8735" width="11.28515625" style="118" customWidth="1"/>
    <col min="8736" max="8736" width="11.42578125" style="118" customWidth="1"/>
    <col min="8737" max="8737" width="11.140625" style="118" customWidth="1"/>
    <col min="8738" max="8738" width="10.7109375" style="118" customWidth="1"/>
    <col min="8739" max="8739" width="12.140625" style="118" customWidth="1"/>
    <col min="8740" max="8740" width="11.42578125" style="118" customWidth="1"/>
    <col min="8741" max="8741" width="11.85546875" style="118" customWidth="1"/>
    <col min="8742" max="8742" width="12.28515625" style="118" customWidth="1"/>
    <col min="8743" max="8743" width="12.140625" style="118" customWidth="1"/>
    <col min="8744" max="8744" width="11.42578125" style="118" customWidth="1"/>
    <col min="8745" max="8745" width="11" style="118" customWidth="1"/>
    <col min="8746" max="8746" width="12" style="118" customWidth="1"/>
    <col min="8747" max="8901" width="9.140625" style="118"/>
    <col min="8902" max="8902" width="2.5703125" style="118" customWidth="1"/>
    <col min="8903" max="8903" width="4.85546875" style="118" customWidth="1"/>
    <col min="8904" max="8904" width="9.140625" style="118"/>
    <col min="8905" max="8905" width="2.85546875" style="118" customWidth="1"/>
    <col min="8906" max="8906" width="9.140625" style="118"/>
    <col min="8907" max="8907" width="12.85546875" style="118" customWidth="1"/>
    <col min="8908" max="8908" width="3.85546875" style="118" customWidth="1"/>
    <col min="8909" max="8909" width="5.28515625" style="118" customWidth="1"/>
    <col min="8910" max="8910" width="5.7109375" style="118" customWidth="1"/>
    <col min="8911" max="8911" width="5.28515625" style="118" customWidth="1"/>
    <col min="8912" max="8912" width="5.140625" style="118" customWidth="1"/>
    <col min="8913" max="8913" width="5.28515625" style="118" customWidth="1"/>
    <col min="8914" max="8914" width="5" style="118" customWidth="1"/>
    <col min="8915" max="8915" width="5.28515625" style="118" customWidth="1"/>
    <col min="8916" max="8916" width="8" style="118" customWidth="1"/>
    <col min="8917" max="8917" width="4.5703125" style="118" customWidth="1"/>
    <col min="8918" max="8918" width="6.7109375" style="118" customWidth="1"/>
    <col min="8919" max="8919" width="7.85546875" style="118" customWidth="1"/>
    <col min="8920" max="8920" width="8.28515625" style="118" customWidth="1"/>
    <col min="8921" max="8921" width="7.140625" style="118" customWidth="1"/>
    <col min="8922" max="8922" width="11.140625" style="118" customWidth="1"/>
    <col min="8923" max="8923" width="8" style="118" customWidth="1"/>
    <col min="8924" max="8925" width="9.140625" style="118"/>
    <col min="8926" max="8928" width="8.7109375" style="118" customWidth="1"/>
    <col min="8929" max="8929" width="6.85546875" style="118" customWidth="1"/>
    <col min="8930" max="8930" width="6.7109375" style="118" customWidth="1"/>
    <col min="8931" max="8932" width="9.140625" style="118"/>
    <col min="8933" max="8933" width="8.42578125" style="118" customWidth="1"/>
    <col min="8934" max="8934" width="10.5703125" style="118" customWidth="1"/>
    <col min="8935" max="8986" width="9.140625" style="118"/>
    <col min="8987" max="8987" width="11.140625" style="118" customWidth="1"/>
    <col min="8988" max="8988" width="11.7109375" style="118" customWidth="1"/>
    <col min="8989" max="8989" width="10.85546875" style="118" customWidth="1"/>
    <col min="8990" max="8990" width="11.42578125" style="118" customWidth="1"/>
    <col min="8991" max="8991" width="11.28515625" style="118" customWidth="1"/>
    <col min="8992" max="8992" width="11.42578125" style="118" customWidth="1"/>
    <col min="8993" max="8993" width="11.140625" style="118" customWidth="1"/>
    <col min="8994" max="8994" width="10.7109375" style="118" customWidth="1"/>
    <col min="8995" max="8995" width="12.140625" style="118" customWidth="1"/>
    <col min="8996" max="8996" width="11.42578125" style="118" customWidth="1"/>
    <col min="8997" max="8997" width="11.85546875" style="118" customWidth="1"/>
    <col min="8998" max="8998" width="12.28515625" style="118" customWidth="1"/>
    <col min="8999" max="8999" width="12.140625" style="118" customWidth="1"/>
    <col min="9000" max="9000" width="11.42578125" style="118" customWidth="1"/>
    <col min="9001" max="9001" width="11" style="118" customWidth="1"/>
    <col min="9002" max="9002" width="12" style="118" customWidth="1"/>
    <col min="9003" max="9157" width="9.140625" style="118"/>
    <col min="9158" max="9158" width="2.5703125" style="118" customWidth="1"/>
    <col min="9159" max="9159" width="4.85546875" style="118" customWidth="1"/>
    <col min="9160" max="9160" width="9.140625" style="118"/>
    <col min="9161" max="9161" width="2.85546875" style="118" customWidth="1"/>
    <col min="9162" max="9162" width="9.140625" style="118"/>
    <col min="9163" max="9163" width="12.85546875" style="118" customWidth="1"/>
    <col min="9164" max="9164" width="3.85546875" style="118" customWidth="1"/>
    <col min="9165" max="9165" width="5.28515625" style="118" customWidth="1"/>
    <col min="9166" max="9166" width="5.7109375" style="118" customWidth="1"/>
    <col min="9167" max="9167" width="5.28515625" style="118" customWidth="1"/>
    <col min="9168" max="9168" width="5.140625" style="118" customWidth="1"/>
    <col min="9169" max="9169" width="5.28515625" style="118" customWidth="1"/>
    <col min="9170" max="9170" width="5" style="118" customWidth="1"/>
    <col min="9171" max="9171" width="5.28515625" style="118" customWidth="1"/>
    <col min="9172" max="9172" width="8" style="118" customWidth="1"/>
    <col min="9173" max="9173" width="4.5703125" style="118" customWidth="1"/>
    <col min="9174" max="9174" width="6.7109375" style="118" customWidth="1"/>
    <col min="9175" max="9175" width="7.85546875" style="118" customWidth="1"/>
    <col min="9176" max="9176" width="8.28515625" style="118" customWidth="1"/>
    <col min="9177" max="9177" width="7.140625" style="118" customWidth="1"/>
    <col min="9178" max="9178" width="11.140625" style="118" customWidth="1"/>
    <col min="9179" max="9179" width="8" style="118" customWidth="1"/>
    <col min="9180" max="9181" width="9.140625" style="118"/>
    <col min="9182" max="9184" width="8.7109375" style="118" customWidth="1"/>
    <col min="9185" max="9185" width="6.85546875" style="118" customWidth="1"/>
    <col min="9186" max="9186" width="6.7109375" style="118" customWidth="1"/>
    <col min="9187" max="9188" width="9.140625" style="118"/>
    <col min="9189" max="9189" width="8.42578125" style="118" customWidth="1"/>
    <col min="9190" max="9190" width="10.5703125" style="118" customWidth="1"/>
    <col min="9191" max="9242" width="9.140625" style="118"/>
    <col min="9243" max="9243" width="11.140625" style="118" customWidth="1"/>
    <col min="9244" max="9244" width="11.7109375" style="118" customWidth="1"/>
    <col min="9245" max="9245" width="10.85546875" style="118" customWidth="1"/>
    <col min="9246" max="9246" width="11.42578125" style="118" customWidth="1"/>
    <col min="9247" max="9247" width="11.28515625" style="118" customWidth="1"/>
    <col min="9248" max="9248" width="11.42578125" style="118" customWidth="1"/>
    <col min="9249" max="9249" width="11.140625" style="118" customWidth="1"/>
    <col min="9250" max="9250" width="10.7109375" style="118" customWidth="1"/>
    <col min="9251" max="9251" width="12.140625" style="118" customWidth="1"/>
    <col min="9252" max="9252" width="11.42578125" style="118" customWidth="1"/>
    <col min="9253" max="9253" width="11.85546875" style="118" customWidth="1"/>
    <col min="9254" max="9254" width="12.28515625" style="118" customWidth="1"/>
    <col min="9255" max="9255" width="12.140625" style="118" customWidth="1"/>
    <col min="9256" max="9256" width="11.42578125" style="118" customWidth="1"/>
    <col min="9257" max="9257" width="11" style="118" customWidth="1"/>
    <col min="9258" max="9258" width="12" style="118" customWidth="1"/>
    <col min="9259" max="9413" width="9.140625" style="118"/>
    <col min="9414" max="9414" width="2.5703125" style="118" customWidth="1"/>
    <col min="9415" max="9415" width="4.85546875" style="118" customWidth="1"/>
    <col min="9416" max="9416" width="9.140625" style="118"/>
    <col min="9417" max="9417" width="2.85546875" style="118" customWidth="1"/>
    <col min="9418" max="9418" width="9.140625" style="118"/>
    <col min="9419" max="9419" width="12.85546875" style="118" customWidth="1"/>
    <col min="9420" max="9420" width="3.85546875" style="118" customWidth="1"/>
    <col min="9421" max="9421" width="5.28515625" style="118" customWidth="1"/>
    <col min="9422" max="9422" width="5.7109375" style="118" customWidth="1"/>
    <col min="9423" max="9423" width="5.28515625" style="118" customWidth="1"/>
    <col min="9424" max="9424" width="5.140625" style="118" customWidth="1"/>
    <col min="9425" max="9425" width="5.28515625" style="118" customWidth="1"/>
    <col min="9426" max="9426" width="5" style="118" customWidth="1"/>
    <col min="9427" max="9427" width="5.28515625" style="118" customWidth="1"/>
    <col min="9428" max="9428" width="8" style="118" customWidth="1"/>
    <col min="9429" max="9429" width="4.5703125" style="118" customWidth="1"/>
    <col min="9430" max="9430" width="6.7109375" style="118" customWidth="1"/>
    <col min="9431" max="9431" width="7.85546875" style="118" customWidth="1"/>
    <col min="9432" max="9432" width="8.28515625" style="118" customWidth="1"/>
    <col min="9433" max="9433" width="7.140625" style="118" customWidth="1"/>
    <col min="9434" max="9434" width="11.140625" style="118" customWidth="1"/>
    <col min="9435" max="9435" width="8" style="118" customWidth="1"/>
    <col min="9436" max="9437" width="9.140625" style="118"/>
    <col min="9438" max="9440" width="8.7109375" style="118" customWidth="1"/>
    <col min="9441" max="9441" width="6.85546875" style="118" customWidth="1"/>
    <col min="9442" max="9442" width="6.7109375" style="118" customWidth="1"/>
    <col min="9443" max="9444" width="9.140625" style="118"/>
    <col min="9445" max="9445" width="8.42578125" style="118" customWidth="1"/>
    <col min="9446" max="9446" width="10.5703125" style="118" customWidth="1"/>
    <col min="9447" max="9498" width="9.140625" style="118"/>
    <col min="9499" max="9499" width="11.140625" style="118" customWidth="1"/>
    <col min="9500" max="9500" width="11.7109375" style="118" customWidth="1"/>
    <col min="9501" max="9501" width="10.85546875" style="118" customWidth="1"/>
    <col min="9502" max="9502" width="11.42578125" style="118" customWidth="1"/>
    <col min="9503" max="9503" width="11.28515625" style="118" customWidth="1"/>
    <col min="9504" max="9504" width="11.42578125" style="118" customWidth="1"/>
    <col min="9505" max="9505" width="11.140625" style="118" customWidth="1"/>
    <col min="9506" max="9506" width="10.7109375" style="118" customWidth="1"/>
    <col min="9507" max="9507" width="12.140625" style="118" customWidth="1"/>
    <col min="9508" max="9508" width="11.42578125" style="118" customWidth="1"/>
    <col min="9509" max="9509" width="11.85546875" style="118" customWidth="1"/>
    <col min="9510" max="9510" width="12.28515625" style="118" customWidth="1"/>
    <col min="9511" max="9511" width="12.140625" style="118" customWidth="1"/>
    <col min="9512" max="9512" width="11.42578125" style="118" customWidth="1"/>
    <col min="9513" max="9513" width="11" style="118" customWidth="1"/>
    <col min="9514" max="9514" width="12" style="118" customWidth="1"/>
    <col min="9515" max="9669" width="9.140625" style="118"/>
    <col min="9670" max="9670" width="2.5703125" style="118" customWidth="1"/>
    <col min="9671" max="9671" width="4.85546875" style="118" customWidth="1"/>
    <col min="9672" max="9672" width="9.140625" style="118"/>
    <col min="9673" max="9673" width="2.85546875" style="118" customWidth="1"/>
    <col min="9674" max="9674" width="9.140625" style="118"/>
    <col min="9675" max="9675" width="12.85546875" style="118" customWidth="1"/>
    <col min="9676" max="9676" width="3.85546875" style="118" customWidth="1"/>
    <col min="9677" max="9677" width="5.28515625" style="118" customWidth="1"/>
    <col min="9678" max="9678" width="5.7109375" style="118" customWidth="1"/>
    <col min="9679" max="9679" width="5.28515625" style="118" customWidth="1"/>
    <col min="9680" max="9680" width="5.140625" style="118" customWidth="1"/>
    <col min="9681" max="9681" width="5.28515625" style="118" customWidth="1"/>
    <col min="9682" max="9682" width="5" style="118" customWidth="1"/>
    <col min="9683" max="9683" width="5.28515625" style="118" customWidth="1"/>
    <col min="9684" max="9684" width="8" style="118" customWidth="1"/>
    <col min="9685" max="9685" width="4.5703125" style="118" customWidth="1"/>
    <col min="9686" max="9686" width="6.7109375" style="118" customWidth="1"/>
    <col min="9687" max="9687" width="7.85546875" style="118" customWidth="1"/>
    <col min="9688" max="9688" width="8.28515625" style="118" customWidth="1"/>
    <col min="9689" max="9689" width="7.140625" style="118" customWidth="1"/>
    <col min="9690" max="9690" width="11.140625" style="118" customWidth="1"/>
    <col min="9691" max="9691" width="8" style="118" customWidth="1"/>
    <col min="9692" max="9693" width="9.140625" style="118"/>
    <col min="9694" max="9696" width="8.7109375" style="118" customWidth="1"/>
    <col min="9697" max="9697" width="6.85546875" style="118" customWidth="1"/>
    <col min="9698" max="9698" width="6.7109375" style="118" customWidth="1"/>
    <col min="9699" max="9700" width="9.140625" style="118"/>
    <col min="9701" max="9701" width="8.42578125" style="118" customWidth="1"/>
    <col min="9702" max="9702" width="10.5703125" style="118" customWidth="1"/>
    <col min="9703" max="9754" width="9.140625" style="118"/>
    <col min="9755" max="9755" width="11.140625" style="118" customWidth="1"/>
    <col min="9756" max="9756" width="11.7109375" style="118" customWidth="1"/>
    <col min="9757" max="9757" width="10.85546875" style="118" customWidth="1"/>
    <col min="9758" max="9758" width="11.42578125" style="118" customWidth="1"/>
    <col min="9759" max="9759" width="11.28515625" style="118" customWidth="1"/>
    <col min="9760" max="9760" width="11.42578125" style="118" customWidth="1"/>
    <col min="9761" max="9761" width="11.140625" style="118" customWidth="1"/>
    <col min="9762" max="9762" width="10.7109375" style="118" customWidth="1"/>
    <col min="9763" max="9763" width="12.140625" style="118" customWidth="1"/>
    <col min="9764" max="9764" width="11.42578125" style="118" customWidth="1"/>
    <col min="9765" max="9765" width="11.85546875" style="118" customWidth="1"/>
    <col min="9766" max="9766" width="12.28515625" style="118" customWidth="1"/>
    <col min="9767" max="9767" width="12.140625" style="118" customWidth="1"/>
    <col min="9768" max="9768" width="11.42578125" style="118" customWidth="1"/>
    <col min="9769" max="9769" width="11" style="118" customWidth="1"/>
    <col min="9770" max="9770" width="12" style="118" customWidth="1"/>
    <col min="9771" max="9925" width="9.140625" style="118"/>
    <col min="9926" max="9926" width="2.5703125" style="118" customWidth="1"/>
    <col min="9927" max="9927" width="4.85546875" style="118" customWidth="1"/>
    <col min="9928" max="9928" width="9.140625" style="118"/>
    <col min="9929" max="9929" width="2.85546875" style="118" customWidth="1"/>
    <col min="9930" max="9930" width="9.140625" style="118"/>
    <col min="9931" max="9931" width="12.85546875" style="118" customWidth="1"/>
    <col min="9932" max="9932" width="3.85546875" style="118" customWidth="1"/>
    <col min="9933" max="9933" width="5.28515625" style="118" customWidth="1"/>
    <col min="9934" max="9934" width="5.7109375" style="118" customWidth="1"/>
    <col min="9935" max="9935" width="5.28515625" style="118" customWidth="1"/>
    <col min="9936" max="9936" width="5.140625" style="118" customWidth="1"/>
    <col min="9937" max="9937" width="5.28515625" style="118" customWidth="1"/>
    <col min="9938" max="9938" width="5" style="118" customWidth="1"/>
    <col min="9939" max="9939" width="5.28515625" style="118" customWidth="1"/>
    <col min="9940" max="9940" width="8" style="118" customWidth="1"/>
    <col min="9941" max="9941" width="4.5703125" style="118" customWidth="1"/>
    <col min="9942" max="9942" width="6.7109375" style="118" customWidth="1"/>
    <col min="9943" max="9943" width="7.85546875" style="118" customWidth="1"/>
    <col min="9944" max="9944" width="8.28515625" style="118" customWidth="1"/>
    <col min="9945" max="9945" width="7.140625" style="118" customWidth="1"/>
    <col min="9946" max="9946" width="11.140625" style="118" customWidth="1"/>
    <col min="9947" max="9947" width="8" style="118" customWidth="1"/>
    <col min="9948" max="9949" width="9.140625" style="118"/>
    <col min="9950" max="9952" width="8.7109375" style="118" customWidth="1"/>
    <col min="9953" max="9953" width="6.85546875" style="118" customWidth="1"/>
    <col min="9954" max="9954" width="6.7109375" style="118" customWidth="1"/>
    <col min="9955" max="9956" width="9.140625" style="118"/>
    <col min="9957" max="9957" width="8.42578125" style="118" customWidth="1"/>
    <col min="9958" max="9958" width="10.5703125" style="118" customWidth="1"/>
    <col min="9959" max="10010" width="9.140625" style="118"/>
    <col min="10011" max="10011" width="11.140625" style="118" customWidth="1"/>
    <col min="10012" max="10012" width="11.7109375" style="118" customWidth="1"/>
    <col min="10013" max="10013" width="10.85546875" style="118" customWidth="1"/>
    <col min="10014" max="10014" width="11.42578125" style="118" customWidth="1"/>
    <col min="10015" max="10015" width="11.28515625" style="118" customWidth="1"/>
    <col min="10016" max="10016" width="11.42578125" style="118" customWidth="1"/>
    <col min="10017" max="10017" width="11.140625" style="118" customWidth="1"/>
    <col min="10018" max="10018" width="10.7109375" style="118" customWidth="1"/>
    <col min="10019" max="10019" width="12.140625" style="118" customWidth="1"/>
    <col min="10020" max="10020" width="11.42578125" style="118" customWidth="1"/>
    <col min="10021" max="10021" width="11.85546875" style="118" customWidth="1"/>
    <col min="10022" max="10022" width="12.28515625" style="118" customWidth="1"/>
    <col min="10023" max="10023" width="12.140625" style="118" customWidth="1"/>
    <col min="10024" max="10024" width="11.42578125" style="118" customWidth="1"/>
    <col min="10025" max="10025" width="11" style="118" customWidth="1"/>
    <col min="10026" max="10026" width="12" style="118" customWidth="1"/>
    <col min="10027" max="10181" width="9.140625" style="118"/>
    <col min="10182" max="10182" width="2.5703125" style="118" customWidth="1"/>
    <col min="10183" max="10183" width="4.85546875" style="118" customWidth="1"/>
    <col min="10184" max="10184" width="9.140625" style="118"/>
    <col min="10185" max="10185" width="2.85546875" style="118" customWidth="1"/>
    <col min="10186" max="10186" width="9.140625" style="118"/>
    <col min="10187" max="10187" width="12.85546875" style="118" customWidth="1"/>
    <col min="10188" max="10188" width="3.85546875" style="118" customWidth="1"/>
    <col min="10189" max="10189" width="5.28515625" style="118" customWidth="1"/>
    <col min="10190" max="10190" width="5.7109375" style="118" customWidth="1"/>
    <col min="10191" max="10191" width="5.28515625" style="118" customWidth="1"/>
    <col min="10192" max="10192" width="5.140625" style="118" customWidth="1"/>
    <col min="10193" max="10193" width="5.28515625" style="118" customWidth="1"/>
    <col min="10194" max="10194" width="5" style="118" customWidth="1"/>
    <col min="10195" max="10195" width="5.28515625" style="118" customWidth="1"/>
    <col min="10196" max="10196" width="8" style="118" customWidth="1"/>
    <col min="10197" max="10197" width="4.5703125" style="118" customWidth="1"/>
    <col min="10198" max="10198" width="6.7109375" style="118" customWidth="1"/>
    <col min="10199" max="10199" width="7.85546875" style="118" customWidth="1"/>
    <col min="10200" max="10200" width="8.28515625" style="118" customWidth="1"/>
    <col min="10201" max="10201" width="7.140625" style="118" customWidth="1"/>
    <col min="10202" max="10202" width="11.140625" style="118" customWidth="1"/>
    <col min="10203" max="10203" width="8" style="118" customWidth="1"/>
    <col min="10204" max="10205" width="9.140625" style="118"/>
    <col min="10206" max="10208" width="8.7109375" style="118" customWidth="1"/>
    <col min="10209" max="10209" width="6.85546875" style="118" customWidth="1"/>
    <col min="10210" max="10210" width="6.7109375" style="118" customWidth="1"/>
    <col min="10211" max="10212" width="9.140625" style="118"/>
    <col min="10213" max="10213" width="8.42578125" style="118" customWidth="1"/>
    <col min="10214" max="10214" width="10.5703125" style="118" customWidth="1"/>
    <col min="10215" max="10266" width="9.140625" style="118"/>
    <col min="10267" max="10267" width="11.140625" style="118" customWidth="1"/>
    <col min="10268" max="10268" width="11.7109375" style="118" customWidth="1"/>
    <col min="10269" max="10269" width="10.85546875" style="118" customWidth="1"/>
    <col min="10270" max="10270" width="11.42578125" style="118" customWidth="1"/>
    <col min="10271" max="10271" width="11.28515625" style="118" customWidth="1"/>
    <col min="10272" max="10272" width="11.42578125" style="118" customWidth="1"/>
    <col min="10273" max="10273" width="11.140625" style="118" customWidth="1"/>
    <col min="10274" max="10274" width="10.7109375" style="118" customWidth="1"/>
    <col min="10275" max="10275" width="12.140625" style="118" customWidth="1"/>
    <col min="10276" max="10276" width="11.42578125" style="118" customWidth="1"/>
    <col min="10277" max="10277" width="11.85546875" style="118" customWidth="1"/>
    <col min="10278" max="10278" width="12.28515625" style="118" customWidth="1"/>
    <col min="10279" max="10279" width="12.140625" style="118" customWidth="1"/>
    <col min="10280" max="10280" width="11.42578125" style="118" customWidth="1"/>
    <col min="10281" max="10281" width="11" style="118" customWidth="1"/>
    <col min="10282" max="10282" width="12" style="118" customWidth="1"/>
    <col min="10283" max="10437" width="9.140625" style="118"/>
    <col min="10438" max="10438" width="2.5703125" style="118" customWidth="1"/>
    <col min="10439" max="10439" width="4.85546875" style="118" customWidth="1"/>
    <col min="10440" max="10440" width="9.140625" style="118"/>
    <col min="10441" max="10441" width="2.85546875" style="118" customWidth="1"/>
    <col min="10442" max="10442" width="9.140625" style="118"/>
    <col min="10443" max="10443" width="12.85546875" style="118" customWidth="1"/>
    <col min="10444" max="10444" width="3.85546875" style="118" customWidth="1"/>
    <col min="10445" max="10445" width="5.28515625" style="118" customWidth="1"/>
    <col min="10446" max="10446" width="5.7109375" style="118" customWidth="1"/>
    <col min="10447" max="10447" width="5.28515625" style="118" customWidth="1"/>
    <col min="10448" max="10448" width="5.140625" style="118" customWidth="1"/>
    <col min="10449" max="10449" width="5.28515625" style="118" customWidth="1"/>
    <col min="10450" max="10450" width="5" style="118" customWidth="1"/>
    <col min="10451" max="10451" width="5.28515625" style="118" customWidth="1"/>
    <col min="10452" max="10452" width="8" style="118" customWidth="1"/>
    <col min="10453" max="10453" width="4.5703125" style="118" customWidth="1"/>
    <col min="10454" max="10454" width="6.7109375" style="118" customWidth="1"/>
    <col min="10455" max="10455" width="7.85546875" style="118" customWidth="1"/>
    <col min="10456" max="10456" width="8.28515625" style="118" customWidth="1"/>
    <col min="10457" max="10457" width="7.140625" style="118" customWidth="1"/>
    <col min="10458" max="10458" width="11.140625" style="118" customWidth="1"/>
    <col min="10459" max="10459" width="8" style="118" customWidth="1"/>
    <col min="10460" max="10461" width="9.140625" style="118"/>
    <col min="10462" max="10464" width="8.7109375" style="118" customWidth="1"/>
    <col min="10465" max="10465" width="6.85546875" style="118" customWidth="1"/>
    <col min="10466" max="10466" width="6.7109375" style="118" customWidth="1"/>
    <col min="10467" max="10468" width="9.140625" style="118"/>
    <col min="10469" max="10469" width="8.42578125" style="118" customWidth="1"/>
    <col min="10470" max="10470" width="10.5703125" style="118" customWidth="1"/>
    <col min="10471" max="10522" width="9.140625" style="118"/>
    <col min="10523" max="10523" width="11.140625" style="118" customWidth="1"/>
    <col min="10524" max="10524" width="11.7109375" style="118" customWidth="1"/>
    <col min="10525" max="10525" width="10.85546875" style="118" customWidth="1"/>
    <col min="10526" max="10526" width="11.42578125" style="118" customWidth="1"/>
    <col min="10527" max="10527" width="11.28515625" style="118" customWidth="1"/>
    <col min="10528" max="10528" width="11.42578125" style="118" customWidth="1"/>
    <col min="10529" max="10529" width="11.140625" style="118" customWidth="1"/>
    <col min="10530" max="10530" width="10.7109375" style="118" customWidth="1"/>
    <col min="10531" max="10531" width="12.140625" style="118" customWidth="1"/>
    <col min="10532" max="10532" width="11.42578125" style="118" customWidth="1"/>
    <col min="10533" max="10533" width="11.85546875" style="118" customWidth="1"/>
    <col min="10534" max="10534" width="12.28515625" style="118" customWidth="1"/>
    <col min="10535" max="10535" width="12.140625" style="118" customWidth="1"/>
    <col min="10536" max="10536" width="11.42578125" style="118" customWidth="1"/>
    <col min="10537" max="10537" width="11" style="118" customWidth="1"/>
    <col min="10538" max="10538" width="12" style="118" customWidth="1"/>
    <col min="10539" max="10693" width="9.140625" style="118"/>
    <col min="10694" max="10694" width="2.5703125" style="118" customWidth="1"/>
    <col min="10695" max="10695" width="4.85546875" style="118" customWidth="1"/>
    <col min="10696" max="10696" width="9.140625" style="118"/>
    <col min="10697" max="10697" width="2.85546875" style="118" customWidth="1"/>
    <col min="10698" max="10698" width="9.140625" style="118"/>
    <col min="10699" max="10699" width="12.85546875" style="118" customWidth="1"/>
    <col min="10700" max="10700" width="3.85546875" style="118" customWidth="1"/>
    <col min="10701" max="10701" width="5.28515625" style="118" customWidth="1"/>
    <col min="10702" max="10702" width="5.7109375" style="118" customWidth="1"/>
    <col min="10703" max="10703" width="5.28515625" style="118" customWidth="1"/>
    <col min="10704" max="10704" width="5.140625" style="118" customWidth="1"/>
    <col min="10705" max="10705" width="5.28515625" style="118" customWidth="1"/>
    <col min="10706" max="10706" width="5" style="118" customWidth="1"/>
    <col min="10707" max="10707" width="5.28515625" style="118" customWidth="1"/>
    <col min="10708" max="10708" width="8" style="118" customWidth="1"/>
    <col min="10709" max="10709" width="4.5703125" style="118" customWidth="1"/>
    <col min="10710" max="10710" width="6.7109375" style="118" customWidth="1"/>
    <col min="10711" max="10711" width="7.85546875" style="118" customWidth="1"/>
    <col min="10712" max="10712" width="8.28515625" style="118" customWidth="1"/>
    <col min="10713" max="10713" width="7.140625" style="118" customWidth="1"/>
    <col min="10714" max="10714" width="11.140625" style="118" customWidth="1"/>
    <col min="10715" max="10715" width="8" style="118" customWidth="1"/>
    <col min="10716" max="10717" width="9.140625" style="118"/>
    <col min="10718" max="10720" width="8.7109375" style="118" customWidth="1"/>
    <col min="10721" max="10721" width="6.85546875" style="118" customWidth="1"/>
    <col min="10722" max="10722" width="6.7109375" style="118" customWidth="1"/>
    <col min="10723" max="10724" width="9.140625" style="118"/>
    <col min="10725" max="10725" width="8.42578125" style="118" customWidth="1"/>
    <col min="10726" max="10726" width="10.5703125" style="118" customWidth="1"/>
    <col min="10727" max="10778" width="9.140625" style="118"/>
    <col min="10779" max="10779" width="11.140625" style="118" customWidth="1"/>
    <col min="10780" max="10780" width="11.7109375" style="118" customWidth="1"/>
    <col min="10781" max="10781" width="10.85546875" style="118" customWidth="1"/>
    <col min="10782" max="10782" width="11.42578125" style="118" customWidth="1"/>
    <col min="10783" max="10783" width="11.28515625" style="118" customWidth="1"/>
    <col min="10784" max="10784" width="11.42578125" style="118" customWidth="1"/>
    <col min="10785" max="10785" width="11.140625" style="118" customWidth="1"/>
    <col min="10786" max="10786" width="10.7109375" style="118" customWidth="1"/>
    <col min="10787" max="10787" width="12.140625" style="118" customWidth="1"/>
    <col min="10788" max="10788" width="11.42578125" style="118" customWidth="1"/>
    <col min="10789" max="10789" width="11.85546875" style="118" customWidth="1"/>
    <col min="10790" max="10790" width="12.28515625" style="118" customWidth="1"/>
    <col min="10791" max="10791" width="12.140625" style="118" customWidth="1"/>
    <col min="10792" max="10792" width="11.42578125" style="118" customWidth="1"/>
    <col min="10793" max="10793" width="11" style="118" customWidth="1"/>
    <col min="10794" max="10794" width="12" style="118" customWidth="1"/>
    <col min="10795" max="10949" width="9.140625" style="118"/>
    <col min="10950" max="10950" width="2.5703125" style="118" customWidth="1"/>
    <col min="10951" max="10951" width="4.85546875" style="118" customWidth="1"/>
    <col min="10952" max="10952" width="9.140625" style="118"/>
    <col min="10953" max="10953" width="2.85546875" style="118" customWidth="1"/>
    <col min="10954" max="10954" width="9.140625" style="118"/>
    <col min="10955" max="10955" width="12.85546875" style="118" customWidth="1"/>
    <col min="10956" max="10956" width="3.85546875" style="118" customWidth="1"/>
    <col min="10957" max="10957" width="5.28515625" style="118" customWidth="1"/>
    <col min="10958" max="10958" width="5.7109375" style="118" customWidth="1"/>
    <col min="10959" max="10959" width="5.28515625" style="118" customWidth="1"/>
    <col min="10960" max="10960" width="5.140625" style="118" customWidth="1"/>
    <col min="10961" max="10961" width="5.28515625" style="118" customWidth="1"/>
    <col min="10962" max="10962" width="5" style="118" customWidth="1"/>
    <col min="10963" max="10963" width="5.28515625" style="118" customWidth="1"/>
    <col min="10964" max="10964" width="8" style="118" customWidth="1"/>
    <col min="10965" max="10965" width="4.5703125" style="118" customWidth="1"/>
    <col min="10966" max="10966" width="6.7109375" style="118" customWidth="1"/>
    <col min="10967" max="10967" width="7.85546875" style="118" customWidth="1"/>
    <col min="10968" max="10968" width="8.28515625" style="118" customWidth="1"/>
    <col min="10969" max="10969" width="7.140625" style="118" customWidth="1"/>
    <col min="10970" max="10970" width="11.140625" style="118" customWidth="1"/>
    <col min="10971" max="10971" width="8" style="118" customWidth="1"/>
    <col min="10972" max="10973" width="9.140625" style="118"/>
    <col min="10974" max="10976" width="8.7109375" style="118" customWidth="1"/>
    <col min="10977" max="10977" width="6.85546875" style="118" customWidth="1"/>
    <col min="10978" max="10978" width="6.7109375" style="118" customWidth="1"/>
    <col min="10979" max="10980" width="9.140625" style="118"/>
    <col min="10981" max="10981" width="8.42578125" style="118" customWidth="1"/>
    <col min="10982" max="10982" width="10.5703125" style="118" customWidth="1"/>
    <col min="10983" max="11034" width="9.140625" style="118"/>
    <col min="11035" max="11035" width="11.140625" style="118" customWidth="1"/>
    <col min="11036" max="11036" width="11.7109375" style="118" customWidth="1"/>
    <col min="11037" max="11037" width="10.85546875" style="118" customWidth="1"/>
    <col min="11038" max="11038" width="11.42578125" style="118" customWidth="1"/>
    <col min="11039" max="11039" width="11.28515625" style="118" customWidth="1"/>
    <col min="11040" max="11040" width="11.42578125" style="118" customWidth="1"/>
    <col min="11041" max="11041" width="11.140625" style="118" customWidth="1"/>
    <col min="11042" max="11042" width="10.7109375" style="118" customWidth="1"/>
    <col min="11043" max="11043" width="12.140625" style="118" customWidth="1"/>
    <col min="11044" max="11044" width="11.42578125" style="118" customWidth="1"/>
    <col min="11045" max="11045" width="11.85546875" style="118" customWidth="1"/>
    <col min="11046" max="11046" width="12.28515625" style="118" customWidth="1"/>
    <col min="11047" max="11047" width="12.140625" style="118" customWidth="1"/>
    <col min="11048" max="11048" width="11.42578125" style="118" customWidth="1"/>
    <col min="11049" max="11049" width="11" style="118" customWidth="1"/>
    <col min="11050" max="11050" width="12" style="118" customWidth="1"/>
    <col min="11051" max="11205" width="9.140625" style="118"/>
    <col min="11206" max="11206" width="2.5703125" style="118" customWidth="1"/>
    <col min="11207" max="11207" width="4.85546875" style="118" customWidth="1"/>
    <col min="11208" max="11208" width="9.140625" style="118"/>
    <col min="11209" max="11209" width="2.85546875" style="118" customWidth="1"/>
    <col min="11210" max="11210" width="9.140625" style="118"/>
    <col min="11211" max="11211" width="12.85546875" style="118" customWidth="1"/>
    <col min="11212" max="11212" width="3.85546875" style="118" customWidth="1"/>
    <col min="11213" max="11213" width="5.28515625" style="118" customWidth="1"/>
    <col min="11214" max="11214" width="5.7109375" style="118" customWidth="1"/>
    <col min="11215" max="11215" width="5.28515625" style="118" customWidth="1"/>
    <col min="11216" max="11216" width="5.140625" style="118" customWidth="1"/>
    <col min="11217" max="11217" width="5.28515625" style="118" customWidth="1"/>
    <col min="11218" max="11218" width="5" style="118" customWidth="1"/>
    <col min="11219" max="11219" width="5.28515625" style="118" customWidth="1"/>
    <col min="11220" max="11220" width="8" style="118" customWidth="1"/>
    <col min="11221" max="11221" width="4.5703125" style="118" customWidth="1"/>
    <col min="11222" max="11222" width="6.7109375" style="118" customWidth="1"/>
    <col min="11223" max="11223" width="7.85546875" style="118" customWidth="1"/>
    <col min="11224" max="11224" width="8.28515625" style="118" customWidth="1"/>
    <col min="11225" max="11225" width="7.140625" style="118" customWidth="1"/>
    <col min="11226" max="11226" width="11.140625" style="118" customWidth="1"/>
    <col min="11227" max="11227" width="8" style="118" customWidth="1"/>
    <col min="11228" max="11229" width="9.140625" style="118"/>
    <col min="11230" max="11232" width="8.7109375" style="118" customWidth="1"/>
    <col min="11233" max="11233" width="6.85546875" style="118" customWidth="1"/>
    <col min="11234" max="11234" width="6.7109375" style="118" customWidth="1"/>
    <col min="11235" max="11236" width="9.140625" style="118"/>
    <col min="11237" max="11237" width="8.42578125" style="118" customWidth="1"/>
    <col min="11238" max="11238" width="10.5703125" style="118" customWidth="1"/>
    <col min="11239" max="11290" width="9.140625" style="118"/>
    <col min="11291" max="11291" width="11.140625" style="118" customWidth="1"/>
    <col min="11292" max="11292" width="11.7109375" style="118" customWidth="1"/>
    <col min="11293" max="11293" width="10.85546875" style="118" customWidth="1"/>
    <col min="11294" max="11294" width="11.42578125" style="118" customWidth="1"/>
    <col min="11295" max="11295" width="11.28515625" style="118" customWidth="1"/>
    <col min="11296" max="11296" width="11.42578125" style="118" customWidth="1"/>
    <col min="11297" max="11297" width="11.140625" style="118" customWidth="1"/>
    <col min="11298" max="11298" width="10.7109375" style="118" customWidth="1"/>
    <col min="11299" max="11299" width="12.140625" style="118" customWidth="1"/>
    <col min="11300" max="11300" width="11.42578125" style="118" customWidth="1"/>
    <col min="11301" max="11301" width="11.85546875" style="118" customWidth="1"/>
    <col min="11302" max="11302" width="12.28515625" style="118" customWidth="1"/>
    <col min="11303" max="11303" width="12.140625" style="118" customWidth="1"/>
    <col min="11304" max="11304" width="11.42578125" style="118" customWidth="1"/>
    <col min="11305" max="11305" width="11" style="118" customWidth="1"/>
    <col min="11306" max="11306" width="12" style="118" customWidth="1"/>
    <col min="11307" max="11461" width="9.140625" style="118"/>
    <col min="11462" max="11462" width="2.5703125" style="118" customWidth="1"/>
    <col min="11463" max="11463" width="4.85546875" style="118" customWidth="1"/>
    <col min="11464" max="11464" width="9.140625" style="118"/>
    <col min="11465" max="11465" width="2.85546875" style="118" customWidth="1"/>
    <col min="11466" max="11466" width="9.140625" style="118"/>
    <col min="11467" max="11467" width="12.85546875" style="118" customWidth="1"/>
    <col min="11468" max="11468" width="3.85546875" style="118" customWidth="1"/>
    <col min="11469" max="11469" width="5.28515625" style="118" customWidth="1"/>
    <col min="11470" max="11470" width="5.7109375" style="118" customWidth="1"/>
    <col min="11471" max="11471" width="5.28515625" style="118" customWidth="1"/>
    <col min="11472" max="11472" width="5.140625" style="118" customWidth="1"/>
    <col min="11473" max="11473" width="5.28515625" style="118" customWidth="1"/>
    <col min="11474" max="11474" width="5" style="118" customWidth="1"/>
    <col min="11475" max="11475" width="5.28515625" style="118" customWidth="1"/>
    <col min="11476" max="11476" width="8" style="118" customWidth="1"/>
    <col min="11477" max="11477" width="4.5703125" style="118" customWidth="1"/>
    <col min="11478" max="11478" width="6.7109375" style="118" customWidth="1"/>
    <col min="11479" max="11479" width="7.85546875" style="118" customWidth="1"/>
    <col min="11480" max="11480" width="8.28515625" style="118" customWidth="1"/>
    <col min="11481" max="11481" width="7.140625" style="118" customWidth="1"/>
    <col min="11482" max="11482" width="11.140625" style="118" customWidth="1"/>
    <col min="11483" max="11483" width="8" style="118" customWidth="1"/>
    <col min="11484" max="11485" width="9.140625" style="118"/>
    <col min="11486" max="11488" width="8.7109375" style="118" customWidth="1"/>
    <col min="11489" max="11489" width="6.85546875" style="118" customWidth="1"/>
    <col min="11490" max="11490" width="6.7109375" style="118" customWidth="1"/>
    <col min="11491" max="11492" width="9.140625" style="118"/>
    <col min="11493" max="11493" width="8.42578125" style="118" customWidth="1"/>
    <col min="11494" max="11494" width="10.5703125" style="118" customWidth="1"/>
    <col min="11495" max="11546" width="9.140625" style="118"/>
    <col min="11547" max="11547" width="11.140625" style="118" customWidth="1"/>
    <col min="11548" max="11548" width="11.7109375" style="118" customWidth="1"/>
    <col min="11549" max="11549" width="10.85546875" style="118" customWidth="1"/>
    <col min="11550" max="11550" width="11.42578125" style="118" customWidth="1"/>
    <col min="11551" max="11551" width="11.28515625" style="118" customWidth="1"/>
    <col min="11552" max="11552" width="11.42578125" style="118" customWidth="1"/>
    <col min="11553" max="11553" width="11.140625" style="118" customWidth="1"/>
    <col min="11554" max="11554" width="10.7109375" style="118" customWidth="1"/>
    <col min="11555" max="11555" width="12.140625" style="118" customWidth="1"/>
    <col min="11556" max="11556" width="11.42578125" style="118" customWidth="1"/>
    <col min="11557" max="11557" width="11.85546875" style="118" customWidth="1"/>
    <col min="11558" max="11558" width="12.28515625" style="118" customWidth="1"/>
    <col min="11559" max="11559" width="12.140625" style="118" customWidth="1"/>
    <col min="11560" max="11560" width="11.42578125" style="118" customWidth="1"/>
    <col min="11561" max="11561" width="11" style="118" customWidth="1"/>
    <col min="11562" max="11562" width="12" style="118" customWidth="1"/>
    <col min="11563" max="11717" width="9.140625" style="118"/>
    <col min="11718" max="11718" width="2.5703125" style="118" customWidth="1"/>
    <col min="11719" max="11719" width="4.85546875" style="118" customWidth="1"/>
    <col min="11720" max="11720" width="9.140625" style="118"/>
    <col min="11721" max="11721" width="2.85546875" style="118" customWidth="1"/>
    <col min="11722" max="11722" width="9.140625" style="118"/>
    <col min="11723" max="11723" width="12.85546875" style="118" customWidth="1"/>
    <col min="11724" max="11724" width="3.85546875" style="118" customWidth="1"/>
    <col min="11725" max="11725" width="5.28515625" style="118" customWidth="1"/>
    <col min="11726" max="11726" width="5.7109375" style="118" customWidth="1"/>
    <col min="11727" max="11727" width="5.28515625" style="118" customWidth="1"/>
    <col min="11728" max="11728" width="5.140625" style="118" customWidth="1"/>
    <col min="11729" max="11729" width="5.28515625" style="118" customWidth="1"/>
    <col min="11730" max="11730" width="5" style="118" customWidth="1"/>
    <col min="11731" max="11731" width="5.28515625" style="118" customWidth="1"/>
    <col min="11732" max="11732" width="8" style="118" customWidth="1"/>
    <col min="11733" max="11733" width="4.5703125" style="118" customWidth="1"/>
    <col min="11734" max="11734" width="6.7109375" style="118" customWidth="1"/>
    <col min="11735" max="11735" width="7.85546875" style="118" customWidth="1"/>
    <col min="11736" max="11736" width="8.28515625" style="118" customWidth="1"/>
    <col min="11737" max="11737" width="7.140625" style="118" customWidth="1"/>
    <col min="11738" max="11738" width="11.140625" style="118" customWidth="1"/>
    <col min="11739" max="11739" width="8" style="118" customWidth="1"/>
    <col min="11740" max="11741" width="9.140625" style="118"/>
    <col min="11742" max="11744" width="8.7109375" style="118" customWidth="1"/>
    <col min="11745" max="11745" width="6.85546875" style="118" customWidth="1"/>
    <col min="11746" max="11746" width="6.7109375" style="118" customWidth="1"/>
    <col min="11747" max="11748" width="9.140625" style="118"/>
    <col min="11749" max="11749" width="8.42578125" style="118" customWidth="1"/>
    <col min="11750" max="11750" width="10.5703125" style="118" customWidth="1"/>
    <col min="11751" max="11802" width="9.140625" style="118"/>
    <col min="11803" max="11803" width="11.140625" style="118" customWidth="1"/>
    <col min="11804" max="11804" width="11.7109375" style="118" customWidth="1"/>
    <col min="11805" max="11805" width="10.85546875" style="118" customWidth="1"/>
    <col min="11806" max="11806" width="11.42578125" style="118" customWidth="1"/>
    <col min="11807" max="11807" width="11.28515625" style="118" customWidth="1"/>
    <col min="11808" max="11808" width="11.42578125" style="118" customWidth="1"/>
    <col min="11809" max="11809" width="11.140625" style="118" customWidth="1"/>
    <col min="11810" max="11810" width="10.7109375" style="118" customWidth="1"/>
    <col min="11811" max="11811" width="12.140625" style="118" customWidth="1"/>
    <col min="11812" max="11812" width="11.42578125" style="118" customWidth="1"/>
    <col min="11813" max="11813" width="11.85546875" style="118" customWidth="1"/>
    <col min="11814" max="11814" width="12.28515625" style="118" customWidth="1"/>
    <col min="11815" max="11815" width="12.140625" style="118" customWidth="1"/>
    <col min="11816" max="11816" width="11.42578125" style="118" customWidth="1"/>
    <col min="11817" max="11817" width="11" style="118" customWidth="1"/>
    <col min="11818" max="11818" width="12" style="118" customWidth="1"/>
    <col min="11819" max="11973" width="9.140625" style="118"/>
    <col min="11974" max="11974" width="2.5703125" style="118" customWidth="1"/>
    <col min="11975" max="11975" width="4.85546875" style="118" customWidth="1"/>
    <col min="11976" max="11976" width="9.140625" style="118"/>
    <col min="11977" max="11977" width="2.85546875" style="118" customWidth="1"/>
    <col min="11978" max="11978" width="9.140625" style="118"/>
    <col min="11979" max="11979" width="12.85546875" style="118" customWidth="1"/>
    <col min="11980" max="11980" width="3.85546875" style="118" customWidth="1"/>
    <col min="11981" max="11981" width="5.28515625" style="118" customWidth="1"/>
    <col min="11982" max="11982" width="5.7109375" style="118" customWidth="1"/>
    <col min="11983" max="11983" width="5.28515625" style="118" customWidth="1"/>
    <col min="11984" max="11984" width="5.140625" style="118" customWidth="1"/>
    <col min="11985" max="11985" width="5.28515625" style="118" customWidth="1"/>
    <col min="11986" max="11986" width="5" style="118" customWidth="1"/>
    <col min="11987" max="11987" width="5.28515625" style="118" customWidth="1"/>
    <col min="11988" max="11988" width="8" style="118" customWidth="1"/>
    <col min="11989" max="11989" width="4.5703125" style="118" customWidth="1"/>
    <col min="11990" max="11990" width="6.7109375" style="118" customWidth="1"/>
    <col min="11991" max="11991" width="7.85546875" style="118" customWidth="1"/>
    <col min="11992" max="11992" width="8.28515625" style="118" customWidth="1"/>
    <col min="11993" max="11993" width="7.140625" style="118" customWidth="1"/>
    <col min="11994" max="11994" width="11.140625" style="118" customWidth="1"/>
    <col min="11995" max="11995" width="8" style="118" customWidth="1"/>
    <col min="11996" max="11997" width="9.140625" style="118"/>
    <col min="11998" max="12000" width="8.7109375" style="118" customWidth="1"/>
    <col min="12001" max="12001" width="6.85546875" style="118" customWidth="1"/>
    <col min="12002" max="12002" width="6.7109375" style="118" customWidth="1"/>
    <col min="12003" max="12004" width="9.140625" style="118"/>
    <col min="12005" max="12005" width="8.42578125" style="118" customWidth="1"/>
    <col min="12006" max="12006" width="10.5703125" style="118" customWidth="1"/>
    <col min="12007" max="12058" width="9.140625" style="118"/>
    <col min="12059" max="12059" width="11.140625" style="118" customWidth="1"/>
    <col min="12060" max="12060" width="11.7109375" style="118" customWidth="1"/>
    <col min="12061" max="12061" width="10.85546875" style="118" customWidth="1"/>
    <col min="12062" max="12062" width="11.42578125" style="118" customWidth="1"/>
    <col min="12063" max="12063" width="11.28515625" style="118" customWidth="1"/>
    <col min="12064" max="12064" width="11.42578125" style="118" customWidth="1"/>
    <col min="12065" max="12065" width="11.140625" style="118" customWidth="1"/>
    <col min="12066" max="12066" width="10.7109375" style="118" customWidth="1"/>
    <col min="12067" max="12067" width="12.140625" style="118" customWidth="1"/>
    <col min="12068" max="12068" width="11.42578125" style="118" customWidth="1"/>
    <col min="12069" max="12069" width="11.85546875" style="118" customWidth="1"/>
    <col min="12070" max="12070" width="12.28515625" style="118" customWidth="1"/>
    <col min="12071" max="12071" width="12.140625" style="118" customWidth="1"/>
    <col min="12072" max="12072" width="11.42578125" style="118" customWidth="1"/>
    <col min="12073" max="12073" width="11" style="118" customWidth="1"/>
    <col min="12074" max="12074" width="12" style="118" customWidth="1"/>
    <col min="12075" max="12229" width="9.140625" style="118"/>
    <col min="12230" max="12230" width="2.5703125" style="118" customWidth="1"/>
    <col min="12231" max="12231" width="4.85546875" style="118" customWidth="1"/>
    <col min="12232" max="12232" width="9.140625" style="118"/>
    <col min="12233" max="12233" width="2.85546875" style="118" customWidth="1"/>
    <col min="12234" max="12234" width="9.140625" style="118"/>
    <col min="12235" max="12235" width="12.85546875" style="118" customWidth="1"/>
    <col min="12236" max="12236" width="3.85546875" style="118" customWidth="1"/>
    <col min="12237" max="12237" width="5.28515625" style="118" customWidth="1"/>
    <col min="12238" max="12238" width="5.7109375" style="118" customWidth="1"/>
    <col min="12239" max="12239" width="5.28515625" style="118" customWidth="1"/>
    <col min="12240" max="12240" width="5.140625" style="118" customWidth="1"/>
    <col min="12241" max="12241" width="5.28515625" style="118" customWidth="1"/>
    <col min="12242" max="12242" width="5" style="118" customWidth="1"/>
    <col min="12243" max="12243" width="5.28515625" style="118" customWidth="1"/>
    <col min="12244" max="12244" width="8" style="118" customWidth="1"/>
    <col min="12245" max="12245" width="4.5703125" style="118" customWidth="1"/>
    <col min="12246" max="12246" width="6.7109375" style="118" customWidth="1"/>
    <col min="12247" max="12247" width="7.85546875" style="118" customWidth="1"/>
    <col min="12248" max="12248" width="8.28515625" style="118" customWidth="1"/>
    <col min="12249" max="12249" width="7.140625" style="118" customWidth="1"/>
    <col min="12250" max="12250" width="11.140625" style="118" customWidth="1"/>
    <col min="12251" max="12251" width="8" style="118" customWidth="1"/>
    <col min="12252" max="12253" width="9.140625" style="118"/>
    <col min="12254" max="12256" width="8.7109375" style="118" customWidth="1"/>
    <col min="12257" max="12257" width="6.85546875" style="118" customWidth="1"/>
    <col min="12258" max="12258" width="6.7109375" style="118" customWidth="1"/>
    <col min="12259" max="12260" width="9.140625" style="118"/>
    <col min="12261" max="12261" width="8.42578125" style="118" customWidth="1"/>
    <col min="12262" max="12262" width="10.5703125" style="118" customWidth="1"/>
    <col min="12263" max="12314" width="9.140625" style="118"/>
    <col min="12315" max="12315" width="11.140625" style="118" customWidth="1"/>
    <col min="12316" max="12316" width="11.7109375" style="118" customWidth="1"/>
    <col min="12317" max="12317" width="10.85546875" style="118" customWidth="1"/>
    <col min="12318" max="12318" width="11.42578125" style="118" customWidth="1"/>
    <col min="12319" max="12319" width="11.28515625" style="118" customWidth="1"/>
    <col min="12320" max="12320" width="11.42578125" style="118" customWidth="1"/>
    <col min="12321" max="12321" width="11.140625" style="118" customWidth="1"/>
    <col min="12322" max="12322" width="10.7109375" style="118" customWidth="1"/>
    <col min="12323" max="12323" width="12.140625" style="118" customWidth="1"/>
    <col min="12324" max="12324" width="11.42578125" style="118" customWidth="1"/>
    <col min="12325" max="12325" width="11.85546875" style="118" customWidth="1"/>
    <col min="12326" max="12326" width="12.28515625" style="118" customWidth="1"/>
    <col min="12327" max="12327" width="12.140625" style="118" customWidth="1"/>
    <col min="12328" max="12328" width="11.42578125" style="118" customWidth="1"/>
    <col min="12329" max="12329" width="11" style="118" customWidth="1"/>
    <col min="12330" max="12330" width="12" style="118" customWidth="1"/>
    <col min="12331" max="12485" width="9.140625" style="118"/>
    <col min="12486" max="12486" width="2.5703125" style="118" customWidth="1"/>
    <col min="12487" max="12487" width="4.85546875" style="118" customWidth="1"/>
    <col min="12488" max="12488" width="9.140625" style="118"/>
    <col min="12489" max="12489" width="2.85546875" style="118" customWidth="1"/>
    <col min="12490" max="12490" width="9.140625" style="118"/>
    <col min="12491" max="12491" width="12.85546875" style="118" customWidth="1"/>
    <col min="12492" max="12492" width="3.85546875" style="118" customWidth="1"/>
    <col min="12493" max="12493" width="5.28515625" style="118" customWidth="1"/>
    <col min="12494" max="12494" width="5.7109375" style="118" customWidth="1"/>
    <col min="12495" max="12495" width="5.28515625" style="118" customWidth="1"/>
    <col min="12496" max="12496" width="5.140625" style="118" customWidth="1"/>
    <col min="12497" max="12497" width="5.28515625" style="118" customWidth="1"/>
    <col min="12498" max="12498" width="5" style="118" customWidth="1"/>
    <col min="12499" max="12499" width="5.28515625" style="118" customWidth="1"/>
    <col min="12500" max="12500" width="8" style="118" customWidth="1"/>
    <col min="12501" max="12501" width="4.5703125" style="118" customWidth="1"/>
    <col min="12502" max="12502" width="6.7109375" style="118" customWidth="1"/>
    <col min="12503" max="12503" width="7.85546875" style="118" customWidth="1"/>
    <col min="12504" max="12504" width="8.28515625" style="118" customWidth="1"/>
    <col min="12505" max="12505" width="7.140625" style="118" customWidth="1"/>
    <col min="12506" max="12506" width="11.140625" style="118" customWidth="1"/>
    <col min="12507" max="12507" width="8" style="118" customWidth="1"/>
    <col min="12508" max="12509" width="9.140625" style="118"/>
    <col min="12510" max="12512" width="8.7109375" style="118" customWidth="1"/>
    <col min="12513" max="12513" width="6.85546875" style="118" customWidth="1"/>
    <col min="12514" max="12514" width="6.7109375" style="118" customWidth="1"/>
    <col min="12515" max="12516" width="9.140625" style="118"/>
    <col min="12517" max="12517" width="8.42578125" style="118" customWidth="1"/>
    <col min="12518" max="12518" width="10.5703125" style="118" customWidth="1"/>
    <col min="12519" max="12570" width="9.140625" style="118"/>
    <col min="12571" max="12571" width="11.140625" style="118" customWidth="1"/>
    <col min="12572" max="12572" width="11.7109375" style="118" customWidth="1"/>
    <col min="12573" max="12573" width="10.85546875" style="118" customWidth="1"/>
    <col min="12574" max="12574" width="11.42578125" style="118" customWidth="1"/>
    <col min="12575" max="12575" width="11.28515625" style="118" customWidth="1"/>
    <col min="12576" max="12576" width="11.42578125" style="118" customWidth="1"/>
    <col min="12577" max="12577" width="11.140625" style="118" customWidth="1"/>
    <col min="12578" max="12578" width="10.7109375" style="118" customWidth="1"/>
    <col min="12579" max="12579" width="12.140625" style="118" customWidth="1"/>
    <col min="12580" max="12580" width="11.42578125" style="118" customWidth="1"/>
    <col min="12581" max="12581" width="11.85546875" style="118" customWidth="1"/>
    <col min="12582" max="12582" width="12.28515625" style="118" customWidth="1"/>
    <col min="12583" max="12583" width="12.140625" style="118" customWidth="1"/>
    <col min="12584" max="12584" width="11.42578125" style="118" customWidth="1"/>
    <col min="12585" max="12585" width="11" style="118" customWidth="1"/>
    <col min="12586" max="12586" width="12" style="118" customWidth="1"/>
    <col min="12587" max="12741" width="9.140625" style="118"/>
    <col min="12742" max="12742" width="2.5703125" style="118" customWidth="1"/>
    <col min="12743" max="12743" width="4.85546875" style="118" customWidth="1"/>
    <col min="12744" max="12744" width="9.140625" style="118"/>
    <col min="12745" max="12745" width="2.85546875" style="118" customWidth="1"/>
    <col min="12746" max="12746" width="9.140625" style="118"/>
    <col min="12747" max="12747" width="12.85546875" style="118" customWidth="1"/>
    <col min="12748" max="12748" width="3.85546875" style="118" customWidth="1"/>
    <col min="12749" max="12749" width="5.28515625" style="118" customWidth="1"/>
    <col min="12750" max="12750" width="5.7109375" style="118" customWidth="1"/>
    <col min="12751" max="12751" width="5.28515625" style="118" customWidth="1"/>
    <col min="12752" max="12752" width="5.140625" style="118" customWidth="1"/>
    <col min="12753" max="12753" width="5.28515625" style="118" customWidth="1"/>
    <col min="12754" max="12754" width="5" style="118" customWidth="1"/>
    <col min="12755" max="12755" width="5.28515625" style="118" customWidth="1"/>
    <col min="12756" max="12756" width="8" style="118" customWidth="1"/>
    <col min="12757" max="12757" width="4.5703125" style="118" customWidth="1"/>
    <col min="12758" max="12758" width="6.7109375" style="118" customWidth="1"/>
    <col min="12759" max="12759" width="7.85546875" style="118" customWidth="1"/>
    <col min="12760" max="12760" width="8.28515625" style="118" customWidth="1"/>
    <col min="12761" max="12761" width="7.140625" style="118" customWidth="1"/>
    <col min="12762" max="12762" width="11.140625" style="118" customWidth="1"/>
    <col min="12763" max="12763" width="8" style="118" customWidth="1"/>
    <col min="12764" max="12765" width="9.140625" style="118"/>
    <col min="12766" max="12768" width="8.7109375" style="118" customWidth="1"/>
    <col min="12769" max="12769" width="6.85546875" style="118" customWidth="1"/>
    <col min="12770" max="12770" width="6.7109375" style="118" customWidth="1"/>
    <col min="12771" max="12772" width="9.140625" style="118"/>
    <col min="12773" max="12773" width="8.42578125" style="118" customWidth="1"/>
    <col min="12774" max="12774" width="10.5703125" style="118" customWidth="1"/>
    <col min="12775" max="12826" width="9.140625" style="118"/>
    <col min="12827" max="12827" width="11.140625" style="118" customWidth="1"/>
    <col min="12828" max="12828" width="11.7109375" style="118" customWidth="1"/>
    <col min="12829" max="12829" width="10.85546875" style="118" customWidth="1"/>
    <col min="12830" max="12830" width="11.42578125" style="118" customWidth="1"/>
    <col min="12831" max="12831" width="11.28515625" style="118" customWidth="1"/>
    <col min="12832" max="12832" width="11.42578125" style="118" customWidth="1"/>
    <col min="12833" max="12833" width="11.140625" style="118" customWidth="1"/>
    <col min="12834" max="12834" width="10.7109375" style="118" customWidth="1"/>
    <col min="12835" max="12835" width="12.140625" style="118" customWidth="1"/>
    <col min="12836" max="12836" width="11.42578125" style="118" customWidth="1"/>
    <col min="12837" max="12837" width="11.85546875" style="118" customWidth="1"/>
    <col min="12838" max="12838" width="12.28515625" style="118" customWidth="1"/>
    <col min="12839" max="12839" width="12.140625" style="118" customWidth="1"/>
    <col min="12840" max="12840" width="11.42578125" style="118" customWidth="1"/>
    <col min="12841" max="12841" width="11" style="118" customWidth="1"/>
    <col min="12842" max="12842" width="12" style="118" customWidth="1"/>
    <col min="12843" max="12997" width="9.140625" style="118"/>
    <col min="12998" max="12998" width="2.5703125" style="118" customWidth="1"/>
    <col min="12999" max="12999" width="4.85546875" style="118" customWidth="1"/>
    <col min="13000" max="13000" width="9.140625" style="118"/>
    <col min="13001" max="13001" width="2.85546875" style="118" customWidth="1"/>
    <col min="13002" max="13002" width="9.140625" style="118"/>
    <col min="13003" max="13003" width="12.85546875" style="118" customWidth="1"/>
    <col min="13004" max="13004" width="3.85546875" style="118" customWidth="1"/>
    <col min="13005" max="13005" width="5.28515625" style="118" customWidth="1"/>
    <col min="13006" max="13006" width="5.7109375" style="118" customWidth="1"/>
    <col min="13007" max="13007" width="5.28515625" style="118" customWidth="1"/>
    <col min="13008" max="13008" width="5.140625" style="118" customWidth="1"/>
    <col min="13009" max="13009" width="5.28515625" style="118" customWidth="1"/>
    <col min="13010" max="13010" width="5" style="118" customWidth="1"/>
    <col min="13011" max="13011" width="5.28515625" style="118" customWidth="1"/>
    <col min="13012" max="13012" width="8" style="118" customWidth="1"/>
    <col min="13013" max="13013" width="4.5703125" style="118" customWidth="1"/>
    <col min="13014" max="13014" width="6.7109375" style="118" customWidth="1"/>
    <col min="13015" max="13015" width="7.85546875" style="118" customWidth="1"/>
    <col min="13016" max="13016" width="8.28515625" style="118" customWidth="1"/>
    <col min="13017" max="13017" width="7.140625" style="118" customWidth="1"/>
    <col min="13018" max="13018" width="11.140625" style="118" customWidth="1"/>
    <col min="13019" max="13019" width="8" style="118" customWidth="1"/>
    <col min="13020" max="13021" width="9.140625" style="118"/>
    <col min="13022" max="13024" width="8.7109375" style="118" customWidth="1"/>
    <col min="13025" max="13025" width="6.85546875" style="118" customWidth="1"/>
    <col min="13026" max="13026" width="6.7109375" style="118" customWidth="1"/>
    <col min="13027" max="13028" width="9.140625" style="118"/>
    <col min="13029" max="13029" width="8.42578125" style="118" customWidth="1"/>
    <col min="13030" max="13030" width="10.5703125" style="118" customWidth="1"/>
    <col min="13031" max="13082" width="9.140625" style="118"/>
    <col min="13083" max="13083" width="11.140625" style="118" customWidth="1"/>
    <col min="13084" max="13084" width="11.7109375" style="118" customWidth="1"/>
    <col min="13085" max="13085" width="10.85546875" style="118" customWidth="1"/>
    <col min="13086" max="13086" width="11.42578125" style="118" customWidth="1"/>
    <col min="13087" max="13087" width="11.28515625" style="118" customWidth="1"/>
    <col min="13088" max="13088" width="11.42578125" style="118" customWidth="1"/>
    <col min="13089" max="13089" width="11.140625" style="118" customWidth="1"/>
    <col min="13090" max="13090" width="10.7109375" style="118" customWidth="1"/>
    <col min="13091" max="13091" width="12.140625" style="118" customWidth="1"/>
    <col min="13092" max="13092" width="11.42578125" style="118" customWidth="1"/>
    <col min="13093" max="13093" width="11.85546875" style="118" customWidth="1"/>
    <col min="13094" max="13094" width="12.28515625" style="118" customWidth="1"/>
    <col min="13095" max="13095" width="12.140625" style="118" customWidth="1"/>
    <col min="13096" max="13096" width="11.42578125" style="118" customWidth="1"/>
    <col min="13097" max="13097" width="11" style="118" customWidth="1"/>
    <col min="13098" max="13098" width="12" style="118" customWidth="1"/>
    <col min="13099" max="13253" width="9.140625" style="118"/>
    <col min="13254" max="13254" width="2.5703125" style="118" customWidth="1"/>
    <col min="13255" max="13255" width="4.85546875" style="118" customWidth="1"/>
    <col min="13256" max="13256" width="9.140625" style="118"/>
    <col min="13257" max="13257" width="2.85546875" style="118" customWidth="1"/>
    <col min="13258" max="13258" width="9.140625" style="118"/>
    <col min="13259" max="13259" width="12.85546875" style="118" customWidth="1"/>
    <col min="13260" max="13260" width="3.85546875" style="118" customWidth="1"/>
    <col min="13261" max="13261" width="5.28515625" style="118" customWidth="1"/>
    <col min="13262" max="13262" width="5.7109375" style="118" customWidth="1"/>
    <col min="13263" max="13263" width="5.28515625" style="118" customWidth="1"/>
    <col min="13264" max="13264" width="5.140625" style="118" customWidth="1"/>
    <col min="13265" max="13265" width="5.28515625" style="118" customWidth="1"/>
    <col min="13266" max="13266" width="5" style="118" customWidth="1"/>
    <col min="13267" max="13267" width="5.28515625" style="118" customWidth="1"/>
    <col min="13268" max="13268" width="8" style="118" customWidth="1"/>
    <col min="13269" max="13269" width="4.5703125" style="118" customWidth="1"/>
    <col min="13270" max="13270" width="6.7109375" style="118" customWidth="1"/>
    <col min="13271" max="13271" width="7.85546875" style="118" customWidth="1"/>
    <col min="13272" max="13272" width="8.28515625" style="118" customWidth="1"/>
    <col min="13273" max="13273" width="7.140625" style="118" customWidth="1"/>
    <col min="13274" max="13274" width="11.140625" style="118" customWidth="1"/>
    <col min="13275" max="13275" width="8" style="118" customWidth="1"/>
    <col min="13276" max="13277" width="9.140625" style="118"/>
    <col min="13278" max="13280" width="8.7109375" style="118" customWidth="1"/>
    <col min="13281" max="13281" width="6.85546875" style="118" customWidth="1"/>
    <col min="13282" max="13282" width="6.7109375" style="118" customWidth="1"/>
    <col min="13283" max="13284" width="9.140625" style="118"/>
    <col min="13285" max="13285" width="8.42578125" style="118" customWidth="1"/>
    <col min="13286" max="13286" width="10.5703125" style="118" customWidth="1"/>
    <col min="13287" max="13338" width="9.140625" style="118"/>
    <col min="13339" max="13339" width="11.140625" style="118" customWidth="1"/>
    <col min="13340" max="13340" width="11.7109375" style="118" customWidth="1"/>
    <col min="13341" max="13341" width="10.85546875" style="118" customWidth="1"/>
    <col min="13342" max="13342" width="11.42578125" style="118" customWidth="1"/>
    <col min="13343" max="13343" width="11.28515625" style="118" customWidth="1"/>
    <col min="13344" max="13344" width="11.42578125" style="118" customWidth="1"/>
    <col min="13345" max="13345" width="11.140625" style="118" customWidth="1"/>
    <col min="13346" max="13346" width="10.7109375" style="118" customWidth="1"/>
    <col min="13347" max="13347" width="12.140625" style="118" customWidth="1"/>
    <col min="13348" max="13348" width="11.42578125" style="118" customWidth="1"/>
    <col min="13349" max="13349" width="11.85546875" style="118" customWidth="1"/>
    <col min="13350" max="13350" width="12.28515625" style="118" customWidth="1"/>
    <col min="13351" max="13351" width="12.140625" style="118" customWidth="1"/>
    <col min="13352" max="13352" width="11.42578125" style="118" customWidth="1"/>
    <col min="13353" max="13353" width="11" style="118" customWidth="1"/>
    <col min="13354" max="13354" width="12" style="118" customWidth="1"/>
    <col min="13355" max="13509" width="9.140625" style="118"/>
    <col min="13510" max="13510" width="2.5703125" style="118" customWidth="1"/>
    <col min="13511" max="13511" width="4.85546875" style="118" customWidth="1"/>
    <col min="13512" max="13512" width="9.140625" style="118"/>
    <col min="13513" max="13513" width="2.85546875" style="118" customWidth="1"/>
    <col min="13514" max="13514" width="9.140625" style="118"/>
    <col min="13515" max="13515" width="12.85546875" style="118" customWidth="1"/>
    <col min="13516" max="13516" width="3.85546875" style="118" customWidth="1"/>
    <col min="13517" max="13517" width="5.28515625" style="118" customWidth="1"/>
    <col min="13518" max="13518" width="5.7109375" style="118" customWidth="1"/>
    <col min="13519" max="13519" width="5.28515625" style="118" customWidth="1"/>
    <col min="13520" max="13520" width="5.140625" style="118" customWidth="1"/>
    <col min="13521" max="13521" width="5.28515625" style="118" customWidth="1"/>
    <col min="13522" max="13522" width="5" style="118" customWidth="1"/>
    <col min="13523" max="13523" width="5.28515625" style="118" customWidth="1"/>
    <col min="13524" max="13524" width="8" style="118" customWidth="1"/>
    <col min="13525" max="13525" width="4.5703125" style="118" customWidth="1"/>
    <col min="13526" max="13526" width="6.7109375" style="118" customWidth="1"/>
    <col min="13527" max="13527" width="7.85546875" style="118" customWidth="1"/>
    <col min="13528" max="13528" width="8.28515625" style="118" customWidth="1"/>
    <col min="13529" max="13529" width="7.140625" style="118" customWidth="1"/>
    <col min="13530" max="13530" width="11.140625" style="118" customWidth="1"/>
    <col min="13531" max="13531" width="8" style="118" customWidth="1"/>
    <col min="13532" max="13533" width="9.140625" style="118"/>
    <col min="13534" max="13536" width="8.7109375" style="118" customWidth="1"/>
    <col min="13537" max="13537" width="6.85546875" style="118" customWidth="1"/>
    <col min="13538" max="13538" width="6.7109375" style="118" customWidth="1"/>
    <col min="13539" max="13540" width="9.140625" style="118"/>
    <col min="13541" max="13541" width="8.42578125" style="118" customWidth="1"/>
    <col min="13542" max="13542" width="10.5703125" style="118" customWidth="1"/>
    <col min="13543" max="13594" width="9.140625" style="118"/>
    <col min="13595" max="13595" width="11.140625" style="118" customWidth="1"/>
    <col min="13596" max="13596" width="11.7109375" style="118" customWidth="1"/>
    <col min="13597" max="13597" width="10.85546875" style="118" customWidth="1"/>
    <col min="13598" max="13598" width="11.42578125" style="118" customWidth="1"/>
    <col min="13599" max="13599" width="11.28515625" style="118" customWidth="1"/>
    <col min="13600" max="13600" width="11.42578125" style="118" customWidth="1"/>
    <col min="13601" max="13601" width="11.140625" style="118" customWidth="1"/>
    <col min="13602" max="13602" width="10.7109375" style="118" customWidth="1"/>
    <col min="13603" max="13603" width="12.140625" style="118" customWidth="1"/>
    <col min="13604" max="13604" width="11.42578125" style="118" customWidth="1"/>
    <col min="13605" max="13605" width="11.85546875" style="118" customWidth="1"/>
    <col min="13606" max="13606" width="12.28515625" style="118" customWidth="1"/>
    <col min="13607" max="13607" width="12.140625" style="118" customWidth="1"/>
    <col min="13608" max="13608" width="11.42578125" style="118" customWidth="1"/>
    <col min="13609" max="13609" width="11" style="118" customWidth="1"/>
    <col min="13610" max="13610" width="12" style="118" customWidth="1"/>
    <col min="13611" max="13765" width="9.140625" style="118"/>
    <col min="13766" max="13766" width="2.5703125" style="118" customWidth="1"/>
    <col min="13767" max="13767" width="4.85546875" style="118" customWidth="1"/>
    <col min="13768" max="13768" width="9.140625" style="118"/>
    <col min="13769" max="13769" width="2.85546875" style="118" customWidth="1"/>
    <col min="13770" max="13770" width="9.140625" style="118"/>
    <col min="13771" max="13771" width="12.85546875" style="118" customWidth="1"/>
    <col min="13772" max="13772" width="3.85546875" style="118" customWidth="1"/>
    <col min="13773" max="13773" width="5.28515625" style="118" customWidth="1"/>
    <col min="13774" max="13774" width="5.7109375" style="118" customWidth="1"/>
    <col min="13775" max="13775" width="5.28515625" style="118" customWidth="1"/>
    <col min="13776" max="13776" width="5.140625" style="118" customWidth="1"/>
    <col min="13777" max="13777" width="5.28515625" style="118" customWidth="1"/>
    <col min="13778" max="13778" width="5" style="118" customWidth="1"/>
    <col min="13779" max="13779" width="5.28515625" style="118" customWidth="1"/>
    <col min="13780" max="13780" width="8" style="118" customWidth="1"/>
    <col min="13781" max="13781" width="4.5703125" style="118" customWidth="1"/>
    <col min="13782" max="13782" width="6.7109375" style="118" customWidth="1"/>
    <col min="13783" max="13783" width="7.85546875" style="118" customWidth="1"/>
    <col min="13784" max="13784" width="8.28515625" style="118" customWidth="1"/>
    <col min="13785" max="13785" width="7.140625" style="118" customWidth="1"/>
    <col min="13786" max="13786" width="11.140625" style="118" customWidth="1"/>
    <col min="13787" max="13787" width="8" style="118" customWidth="1"/>
    <col min="13788" max="13789" width="9.140625" style="118"/>
    <col min="13790" max="13792" width="8.7109375" style="118" customWidth="1"/>
    <col min="13793" max="13793" width="6.85546875" style="118" customWidth="1"/>
    <col min="13794" max="13794" width="6.7109375" style="118" customWidth="1"/>
    <col min="13795" max="13796" width="9.140625" style="118"/>
    <col min="13797" max="13797" width="8.42578125" style="118" customWidth="1"/>
    <col min="13798" max="13798" width="10.5703125" style="118" customWidth="1"/>
    <col min="13799" max="13850" width="9.140625" style="118"/>
    <col min="13851" max="13851" width="11.140625" style="118" customWidth="1"/>
    <col min="13852" max="13852" width="11.7109375" style="118" customWidth="1"/>
    <col min="13853" max="13853" width="10.85546875" style="118" customWidth="1"/>
    <col min="13854" max="13854" width="11.42578125" style="118" customWidth="1"/>
    <col min="13855" max="13855" width="11.28515625" style="118" customWidth="1"/>
    <col min="13856" max="13856" width="11.42578125" style="118" customWidth="1"/>
    <col min="13857" max="13857" width="11.140625" style="118" customWidth="1"/>
    <col min="13858" max="13858" width="10.7109375" style="118" customWidth="1"/>
    <col min="13859" max="13859" width="12.140625" style="118" customWidth="1"/>
    <col min="13860" max="13860" width="11.42578125" style="118" customWidth="1"/>
    <col min="13861" max="13861" width="11.85546875" style="118" customWidth="1"/>
    <col min="13862" max="13862" width="12.28515625" style="118" customWidth="1"/>
    <col min="13863" max="13863" width="12.140625" style="118" customWidth="1"/>
    <col min="13864" max="13864" width="11.42578125" style="118" customWidth="1"/>
    <col min="13865" max="13865" width="11" style="118" customWidth="1"/>
    <col min="13866" max="13866" width="12" style="118" customWidth="1"/>
    <col min="13867" max="14021" width="9.140625" style="118"/>
    <col min="14022" max="14022" width="2.5703125" style="118" customWidth="1"/>
    <col min="14023" max="14023" width="4.85546875" style="118" customWidth="1"/>
    <col min="14024" max="14024" width="9.140625" style="118"/>
    <col min="14025" max="14025" width="2.85546875" style="118" customWidth="1"/>
    <col min="14026" max="14026" width="9.140625" style="118"/>
    <col min="14027" max="14027" width="12.85546875" style="118" customWidth="1"/>
    <col min="14028" max="14028" width="3.85546875" style="118" customWidth="1"/>
    <col min="14029" max="14029" width="5.28515625" style="118" customWidth="1"/>
    <col min="14030" max="14030" width="5.7109375" style="118" customWidth="1"/>
    <col min="14031" max="14031" width="5.28515625" style="118" customWidth="1"/>
    <col min="14032" max="14032" width="5.140625" style="118" customWidth="1"/>
    <col min="14033" max="14033" width="5.28515625" style="118" customWidth="1"/>
    <col min="14034" max="14034" width="5" style="118" customWidth="1"/>
    <col min="14035" max="14035" width="5.28515625" style="118" customWidth="1"/>
    <col min="14036" max="14036" width="8" style="118" customWidth="1"/>
    <col min="14037" max="14037" width="4.5703125" style="118" customWidth="1"/>
    <col min="14038" max="14038" width="6.7109375" style="118" customWidth="1"/>
    <col min="14039" max="14039" width="7.85546875" style="118" customWidth="1"/>
    <col min="14040" max="14040" width="8.28515625" style="118" customWidth="1"/>
    <col min="14041" max="14041" width="7.140625" style="118" customWidth="1"/>
    <col min="14042" max="14042" width="11.140625" style="118" customWidth="1"/>
    <col min="14043" max="14043" width="8" style="118" customWidth="1"/>
    <col min="14044" max="14045" width="9.140625" style="118"/>
    <col min="14046" max="14048" width="8.7109375" style="118" customWidth="1"/>
    <col min="14049" max="14049" width="6.85546875" style="118" customWidth="1"/>
    <col min="14050" max="14050" width="6.7109375" style="118" customWidth="1"/>
    <col min="14051" max="14052" width="9.140625" style="118"/>
    <col min="14053" max="14053" width="8.42578125" style="118" customWidth="1"/>
    <col min="14054" max="14054" width="10.5703125" style="118" customWidth="1"/>
    <col min="14055" max="14106" width="9.140625" style="118"/>
    <col min="14107" max="14107" width="11.140625" style="118" customWidth="1"/>
    <col min="14108" max="14108" width="11.7109375" style="118" customWidth="1"/>
    <col min="14109" max="14109" width="10.85546875" style="118" customWidth="1"/>
    <col min="14110" max="14110" width="11.42578125" style="118" customWidth="1"/>
    <col min="14111" max="14111" width="11.28515625" style="118" customWidth="1"/>
    <col min="14112" max="14112" width="11.42578125" style="118" customWidth="1"/>
    <col min="14113" max="14113" width="11.140625" style="118" customWidth="1"/>
    <col min="14114" max="14114" width="10.7109375" style="118" customWidth="1"/>
    <col min="14115" max="14115" width="12.140625" style="118" customWidth="1"/>
    <col min="14116" max="14116" width="11.42578125" style="118" customWidth="1"/>
    <col min="14117" max="14117" width="11.85546875" style="118" customWidth="1"/>
    <col min="14118" max="14118" width="12.28515625" style="118" customWidth="1"/>
    <col min="14119" max="14119" width="12.140625" style="118" customWidth="1"/>
    <col min="14120" max="14120" width="11.42578125" style="118" customWidth="1"/>
    <col min="14121" max="14121" width="11" style="118" customWidth="1"/>
    <col min="14122" max="14122" width="12" style="118" customWidth="1"/>
    <col min="14123" max="14277" width="9.140625" style="118"/>
    <col min="14278" max="14278" width="2.5703125" style="118" customWidth="1"/>
    <col min="14279" max="14279" width="4.85546875" style="118" customWidth="1"/>
    <col min="14280" max="14280" width="9.140625" style="118"/>
    <col min="14281" max="14281" width="2.85546875" style="118" customWidth="1"/>
    <col min="14282" max="14282" width="9.140625" style="118"/>
    <col min="14283" max="14283" width="12.85546875" style="118" customWidth="1"/>
    <col min="14284" max="14284" width="3.85546875" style="118" customWidth="1"/>
    <col min="14285" max="14285" width="5.28515625" style="118" customWidth="1"/>
    <col min="14286" max="14286" width="5.7109375" style="118" customWidth="1"/>
    <col min="14287" max="14287" width="5.28515625" style="118" customWidth="1"/>
    <col min="14288" max="14288" width="5.140625" style="118" customWidth="1"/>
    <col min="14289" max="14289" width="5.28515625" style="118" customWidth="1"/>
    <col min="14290" max="14290" width="5" style="118" customWidth="1"/>
    <col min="14291" max="14291" width="5.28515625" style="118" customWidth="1"/>
    <col min="14292" max="14292" width="8" style="118" customWidth="1"/>
    <col min="14293" max="14293" width="4.5703125" style="118" customWidth="1"/>
    <col min="14294" max="14294" width="6.7109375" style="118" customWidth="1"/>
    <col min="14295" max="14295" width="7.85546875" style="118" customWidth="1"/>
    <col min="14296" max="14296" width="8.28515625" style="118" customWidth="1"/>
    <col min="14297" max="14297" width="7.140625" style="118" customWidth="1"/>
    <col min="14298" max="14298" width="11.140625" style="118" customWidth="1"/>
    <col min="14299" max="14299" width="8" style="118" customWidth="1"/>
    <col min="14300" max="14301" width="9.140625" style="118"/>
    <col min="14302" max="14304" width="8.7109375" style="118" customWidth="1"/>
    <col min="14305" max="14305" width="6.85546875" style="118" customWidth="1"/>
    <col min="14306" max="14306" width="6.7109375" style="118" customWidth="1"/>
    <col min="14307" max="14308" width="9.140625" style="118"/>
    <col min="14309" max="14309" width="8.42578125" style="118" customWidth="1"/>
    <col min="14310" max="14310" width="10.5703125" style="118" customWidth="1"/>
    <col min="14311" max="14362" width="9.140625" style="118"/>
    <col min="14363" max="14363" width="11.140625" style="118" customWidth="1"/>
    <col min="14364" max="14364" width="11.7109375" style="118" customWidth="1"/>
    <col min="14365" max="14365" width="10.85546875" style="118" customWidth="1"/>
    <col min="14366" max="14366" width="11.42578125" style="118" customWidth="1"/>
    <col min="14367" max="14367" width="11.28515625" style="118" customWidth="1"/>
    <col min="14368" max="14368" width="11.42578125" style="118" customWidth="1"/>
    <col min="14369" max="14369" width="11.140625" style="118" customWidth="1"/>
    <col min="14370" max="14370" width="10.7109375" style="118" customWidth="1"/>
    <col min="14371" max="14371" width="12.140625" style="118" customWidth="1"/>
    <col min="14372" max="14372" width="11.42578125" style="118" customWidth="1"/>
    <col min="14373" max="14373" width="11.85546875" style="118" customWidth="1"/>
    <col min="14374" max="14374" width="12.28515625" style="118" customWidth="1"/>
    <col min="14375" max="14375" width="12.140625" style="118" customWidth="1"/>
    <col min="14376" max="14376" width="11.42578125" style="118" customWidth="1"/>
    <col min="14377" max="14377" width="11" style="118" customWidth="1"/>
    <col min="14378" max="14378" width="12" style="118" customWidth="1"/>
    <col min="14379" max="14533" width="9.140625" style="118"/>
    <col min="14534" max="14534" width="2.5703125" style="118" customWidth="1"/>
    <col min="14535" max="14535" width="4.85546875" style="118" customWidth="1"/>
    <col min="14536" max="14536" width="9.140625" style="118"/>
    <col min="14537" max="14537" width="2.85546875" style="118" customWidth="1"/>
    <col min="14538" max="14538" width="9.140625" style="118"/>
    <col min="14539" max="14539" width="12.85546875" style="118" customWidth="1"/>
    <col min="14540" max="14540" width="3.85546875" style="118" customWidth="1"/>
    <col min="14541" max="14541" width="5.28515625" style="118" customWidth="1"/>
    <col min="14542" max="14542" width="5.7109375" style="118" customWidth="1"/>
    <col min="14543" max="14543" width="5.28515625" style="118" customWidth="1"/>
    <col min="14544" max="14544" width="5.140625" style="118" customWidth="1"/>
    <col min="14545" max="14545" width="5.28515625" style="118" customWidth="1"/>
    <col min="14546" max="14546" width="5" style="118" customWidth="1"/>
    <col min="14547" max="14547" width="5.28515625" style="118" customWidth="1"/>
    <col min="14548" max="14548" width="8" style="118" customWidth="1"/>
    <col min="14549" max="14549" width="4.5703125" style="118" customWidth="1"/>
    <col min="14550" max="14550" width="6.7109375" style="118" customWidth="1"/>
    <col min="14551" max="14551" width="7.85546875" style="118" customWidth="1"/>
    <col min="14552" max="14552" width="8.28515625" style="118" customWidth="1"/>
    <col min="14553" max="14553" width="7.140625" style="118" customWidth="1"/>
    <col min="14554" max="14554" width="11.140625" style="118" customWidth="1"/>
    <col min="14555" max="14555" width="8" style="118" customWidth="1"/>
    <col min="14556" max="14557" width="9.140625" style="118"/>
    <col min="14558" max="14560" width="8.7109375" style="118" customWidth="1"/>
    <col min="14561" max="14561" width="6.85546875" style="118" customWidth="1"/>
    <col min="14562" max="14562" width="6.7109375" style="118" customWidth="1"/>
    <col min="14563" max="14564" width="9.140625" style="118"/>
    <col min="14565" max="14565" width="8.42578125" style="118" customWidth="1"/>
    <col min="14566" max="14566" width="10.5703125" style="118" customWidth="1"/>
    <col min="14567" max="14618" width="9.140625" style="118"/>
    <col min="14619" max="14619" width="11.140625" style="118" customWidth="1"/>
    <col min="14620" max="14620" width="11.7109375" style="118" customWidth="1"/>
    <col min="14621" max="14621" width="10.85546875" style="118" customWidth="1"/>
    <col min="14622" max="14622" width="11.42578125" style="118" customWidth="1"/>
    <col min="14623" max="14623" width="11.28515625" style="118" customWidth="1"/>
    <col min="14624" max="14624" width="11.42578125" style="118" customWidth="1"/>
    <col min="14625" max="14625" width="11.140625" style="118" customWidth="1"/>
    <col min="14626" max="14626" width="10.7109375" style="118" customWidth="1"/>
    <col min="14627" max="14627" width="12.140625" style="118" customWidth="1"/>
    <col min="14628" max="14628" width="11.42578125" style="118" customWidth="1"/>
    <col min="14629" max="14629" width="11.85546875" style="118" customWidth="1"/>
    <col min="14630" max="14630" width="12.28515625" style="118" customWidth="1"/>
    <col min="14631" max="14631" width="12.140625" style="118" customWidth="1"/>
    <col min="14632" max="14632" width="11.42578125" style="118" customWidth="1"/>
    <col min="14633" max="14633" width="11" style="118" customWidth="1"/>
    <col min="14634" max="14634" width="12" style="118" customWidth="1"/>
    <col min="14635" max="14789" width="9.140625" style="118"/>
    <col min="14790" max="14790" width="2.5703125" style="118" customWidth="1"/>
    <col min="14791" max="14791" width="4.85546875" style="118" customWidth="1"/>
    <col min="14792" max="14792" width="9.140625" style="118"/>
    <col min="14793" max="14793" width="2.85546875" style="118" customWidth="1"/>
    <col min="14794" max="14794" width="9.140625" style="118"/>
    <col min="14795" max="14795" width="12.85546875" style="118" customWidth="1"/>
    <col min="14796" max="14796" width="3.85546875" style="118" customWidth="1"/>
    <col min="14797" max="14797" width="5.28515625" style="118" customWidth="1"/>
    <col min="14798" max="14798" width="5.7109375" style="118" customWidth="1"/>
    <col min="14799" max="14799" width="5.28515625" style="118" customWidth="1"/>
    <col min="14800" max="14800" width="5.140625" style="118" customWidth="1"/>
    <col min="14801" max="14801" width="5.28515625" style="118" customWidth="1"/>
    <col min="14802" max="14802" width="5" style="118" customWidth="1"/>
    <col min="14803" max="14803" width="5.28515625" style="118" customWidth="1"/>
    <col min="14804" max="14804" width="8" style="118" customWidth="1"/>
    <col min="14805" max="14805" width="4.5703125" style="118" customWidth="1"/>
    <col min="14806" max="14806" width="6.7109375" style="118" customWidth="1"/>
    <col min="14807" max="14807" width="7.85546875" style="118" customWidth="1"/>
    <col min="14808" max="14808" width="8.28515625" style="118" customWidth="1"/>
    <col min="14809" max="14809" width="7.140625" style="118" customWidth="1"/>
    <col min="14810" max="14810" width="11.140625" style="118" customWidth="1"/>
    <col min="14811" max="14811" width="8" style="118" customWidth="1"/>
    <col min="14812" max="14813" width="9.140625" style="118"/>
    <col min="14814" max="14816" width="8.7109375" style="118" customWidth="1"/>
    <col min="14817" max="14817" width="6.85546875" style="118" customWidth="1"/>
    <col min="14818" max="14818" width="6.7109375" style="118" customWidth="1"/>
    <col min="14819" max="14820" width="9.140625" style="118"/>
    <col min="14821" max="14821" width="8.42578125" style="118" customWidth="1"/>
    <col min="14822" max="14822" width="10.5703125" style="118" customWidth="1"/>
    <col min="14823" max="14874" width="9.140625" style="118"/>
    <col min="14875" max="14875" width="11.140625" style="118" customWidth="1"/>
    <col min="14876" max="14876" width="11.7109375" style="118" customWidth="1"/>
    <col min="14877" max="14877" width="10.85546875" style="118" customWidth="1"/>
    <col min="14878" max="14878" width="11.42578125" style="118" customWidth="1"/>
    <col min="14879" max="14879" width="11.28515625" style="118" customWidth="1"/>
    <col min="14880" max="14880" width="11.42578125" style="118" customWidth="1"/>
    <col min="14881" max="14881" width="11.140625" style="118" customWidth="1"/>
    <col min="14882" max="14882" width="10.7109375" style="118" customWidth="1"/>
    <col min="14883" max="14883" width="12.140625" style="118" customWidth="1"/>
    <col min="14884" max="14884" width="11.42578125" style="118" customWidth="1"/>
    <col min="14885" max="14885" width="11.85546875" style="118" customWidth="1"/>
    <col min="14886" max="14886" width="12.28515625" style="118" customWidth="1"/>
    <col min="14887" max="14887" width="12.140625" style="118" customWidth="1"/>
    <col min="14888" max="14888" width="11.42578125" style="118" customWidth="1"/>
    <col min="14889" max="14889" width="11" style="118" customWidth="1"/>
    <col min="14890" max="14890" width="12" style="118" customWidth="1"/>
    <col min="14891" max="15045" width="9.140625" style="118"/>
    <col min="15046" max="15046" width="2.5703125" style="118" customWidth="1"/>
    <col min="15047" max="15047" width="4.85546875" style="118" customWidth="1"/>
    <col min="15048" max="15048" width="9.140625" style="118"/>
    <col min="15049" max="15049" width="2.85546875" style="118" customWidth="1"/>
    <col min="15050" max="15050" width="9.140625" style="118"/>
    <col min="15051" max="15051" width="12.85546875" style="118" customWidth="1"/>
    <col min="15052" max="15052" width="3.85546875" style="118" customWidth="1"/>
    <col min="15053" max="15053" width="5.28515625" style="118" customWidth="1"/>
    <col min="15054" max="15054" width="5.7109375" style="118" customWidth="1"/>
    <col min="15055" max="15055" width="5.28515625" style="118" customWidth="1"/>
    <col min="15056" max="15056" width="5.140625" style="118" customWidth="1"/>
    <col min="15057" max="15057" width="5.28515625" style="118" customWidth="1"/>
    <col min="15058" max="15058" width="5" style="118" customWidth="1"/>
    <col min="15059" max="15059" width="5.28515625" style="118" customWidth="1"/>
    <col min="15060" max="15060" width="8" style="118" customWidth="1"/>
    <col min="15061" max="15061" width="4.5703125" style="118" customWidth="1"/>
    <col min="15062" max="15062" width="6.7109375" style="118" customWidth="1"/>
    <col min="15063" max="15063" width="7.85546875" style="118" customWidth="1"/>
    <col min="15064" max="15064" width="8.28515625" style="118" customWidth="1"/>
    <col min="15065" max="15065" width="7.140625" style="118" customWidth="1"/>
    <col min="15066" max="15066" width="11.140625" style="118" customWidth="1"/>
    <col min="15067" max="15067" width="8" style="118" customWidth="1"/>
    <col min="15068" max="15069" width="9.140625" style="118"/>
    <col min="15070" max="15072" width="8.7109375" style="118" customWidth="1"/>
    <col min="15073" max="15073" width="6.85546875" style="118" customWidth="1"/>
    <col min="15074" max="15074" width="6.7109375" style="118" customWidth="1"/>
    <col min="15075" max="15076" width="9.140625" style="118"/>
    <col min="15077" max="15077" width="8.42578125" style="118" customWidth="1"/>
    <col min="15078" max="15078" width="10.5703125" style="118" customWidth="1"/>
    <col min="15079" max="15130" width="9.140625" style="118"/>
    <col min="15131" max="15131" width="11.140625" style="118" customWidth="1"/>
    <col min="15132" max="15132" width="11.7109375" style="118" customWidth="1"/>
    <col min="15133" max="15133" width="10.85546875" style="118" customWidth="1"/>
    <col min="15134" max="15134" width="11.42578125" style="118" customWidth="1"/>
    <col min="15135" max="15135" width="11.28515625" style="118" customWidth="1"/>
    <col min="15136" max="15136" width="11.42578125" style="118" customWidth="1"/>
    <col min="15137" max="15137" width="11.140625" style="118" customWidth="1"/>
    <col min="15138" max="15138" width="10.7109375" style="118" customWidth="1"/>
    <col min="15139" max="15139" width="12.140625" style="118" customWidth="1"/>
    <col min="15140" max="15140" width="11.42578125" style="118" customWidth="1"/>
    <col min="15141" max="15141" width="11.85546875" style="118" customWidth="1"/>
    <col min="15142" max="15142" width="12.28515625" style="118" customWidth="1"/>
    <col min="15143" max="15143" width="12.140625" style="118" customWidth="1"/>
    <col min="15144" max="15144" width="11.42578125" style="118" customWidth="1"/>
    <col min="15145" max="15145" width="11" style="118" customWidth="1"/>
    <col min="15146" max="15146" width="12" style="118" customWidth="1"/>
    <col min="15147" max="15301" width="9.140625" style="118"/>
    <col min="15302" max="15302" width="2.5703125" style="118" customWidth="1"/>
    <col min="15303" max="15303" width="4.85546875" style="118" customWidth="1"/>
    <col min="15304" max="15304" width="9.140625" style="118"/>
    <col min="15305" max="15305" width="2.85546875" style="118" customWidth="1"/>
    <col min="15306" max="15306" width="9.140625" style="118"/>
    <col min="15307" max="15307" width="12.85546875" style="118" customWidth="1"/>
    <col min="15308" max="15308" width="3.85546875" style="118" customWidth="1"/>
    <col min="15309" max="15309" width="5.28515625" style="118" customWidth="1"/>
    <col min="15310" max="15310" width="5.7109375" style="118" customWidth="1"/>
    <col min="15311" max="15311" width="5.28515625" style="118" customWidth="1"/>
    <col min="15312" max="15312" width="5.140625" style="118" customWidth="1"/>
    <col min="15313" max="15313" width="5.28515625" style="118" customWidth="1"/>
    <col min="15314" max="15314" width="5" style="118" customWidth="1"/>
    <col min="15315" max="15315" width="5.28515625" style="118" customWidth="1"/>
    <col min="15316" max="15316" width="8" style="118" customWidth="1"/>
    <col min="15317" max="15317" width="4.5703125" style="118" customWidth="1"/>
    <col min="15318" max="15318" width="6.7109375" style="118" customWidth="1"/>
    <col min="15319" max="15319" width="7.85546875" style="118" customWidth="1"/>
    <col min="15320" max="15320" width="8.28515625" style="118" customWidth="1"/>
    <col min="15321" max="15321" width="7.140625" style="118" customWidth="1"/>
    <col min="15322" max="15322" width="11.140625" style="118" customWidth="1"/>
    <col min="15323" max="15323" width="8" style="118" customWidth="1"/>
    <col min="15324" max="15325" width="9.140625" style="118"/>
    <col min="15326" max="15328" width="8.7109375" style="118" customWidth="1"/>
    <col min="15329" max="15329" width="6.85546875" style="118" customWidth="1"/>
    <col min="15330" max="15330" width="6.7109375" style="118" customWidth="1"/>
    <col min="15331" max="15332" width="9.140625" style="118"/>
    <col min="15333" max="15333" width="8.42578125" style="118" customWidth="1"/>
    <col min="15334" max="15334" width="10.5703125" style="118" customWidth="1"/>
    <col min="15335" max="15386" width="9.140625" style="118"/>
    <col min="15387" max="15387" width="11.140625" style="118" customWidth="1"/>
    <col min="15388" max="15388" width="11.7109375" style="118" customWidth="1"/>
    <col min="15389" max="15389" width="10.85546875" style="118" customWidth="1"/>
    <col min="15390" max="15390" width="11.42578125" style="118" customWidth="1"/>
    <col min="15391" max="15391" width="11.28515625" style="118" customWidth="1"/>
    <col min="15392" max="15392" width="11.42578125" style="118" customWidth="1"/>
    <col min="15393" max="15393" width="11.140625" style="118" customWidth="1"/>
    <col min="15394" max="15394" width="10.7109375" style="118" customWidth="1"/>
    <col min="15395" max="15395" width="12.140625" style="118" customWidth="1"/>
    <col min="15396" max="15396" width="11.42578125" style="118" customWidth="1"/>
    <col min="15397" max="15397" width="11.85546875" style="118" customWidth="1"/>
    <col min="15398" max="15398" width="12.28515625" style="118" customWidth="1"/>
    <col min="15399" max="15399" width="12.140625" style="118" customWidth="1"/>
    <col min="15400" max="15400" width="11.42578125" style="118" customWidth="1"/>
    <col min="15401" max="15401" width="11" style="118" customWidth="1"/>
    <col min="15402" max="15402" width="12" style="118" customWidth="1"/>
    <col min="15403" max="15557" width="9.140625" style="118"/>
    <col min="15558" max="15558" width="2.5703125" style="118" customWidth="1"/>
    <col min="15559" max="15559" width="4.85546875" style="118" customWidth="1"/>
    <col min="15560" max="15560" width="9.140625" style="118"/>
    <col min="15561" max="15561" width="2.85546875" style="118" customWidth="1"/>
    <col min="15562" max="15562" width="9.140625" style="118"/>
    <col min="15563" max="15563" width="12.85546875" style="118" customWidth="1"/>
    <col min="15564" max="15564" width="3.85546875" style="118" customWidth="1"/>
    <col min="15565" max="15565" width="5.28515625" style="118" customWidth="1"/>
    <col min="15566" max="15566" width="5.7109375" style="118" customWidth="1"/>
    <col min="15567" max="15567" width="5.28515625" style="118" customWidth="1"/>
    <col min="15568" max="15568" width="5.140625" style="118" customWidth="1"/>
    <col min="15569" max="15569" width="5.28515625" style="118" customWidth="1"/>
    <col min="15570" max="15570" width="5" style="118" customWidth="1"/>
    <col min="15571" max="15571" width="5.28515625" style="118" customWidth="1"/>
    <col min="15572" max="15572" width="8" style="118" customWidth="1"/>
    <col min="15573" max="15573" width="4.5703125" style="118" customWidth="1"/>
    <col min="15574" max="15574" width="6.7109375" style="118" customWidth="1"/>
    <col min="15575" max="15575" width="7.85546875" style="118" customWidth="1"/>
    <col min="15576" max="15576" width="8.28515625" style="118" customWidth="1"/>
    <col min="15577" max="15577" width="7.140625" style="118" customWidth="1"/>
    <col min="15578" max="15578" width="11.140625" style="118" customWidth="1"/>
    <col min="15579" max="15579" width="8" style="118" customWidth="1"/>
    <col min="15580" max="15581" width="9.140625" style="118"/>
    <col min="15582" max="15584" width="8.7109375" style="118" customWidth="1"/>
    <col min="15585" max="15585" width="6.85546875" style="118" customWidth="1"/>
    <col min="15586" max="15586" width="6.7109375" style="118" customWidth="1"/>
    <col min="15587" max="15588" width="9.140625" style="118"/>
    <col min="15589" max="15589" width="8.42578125" style="118" customWidth="1"/>
    <col min="15590" max="15590" width="10.5703125" style="118" customWidth="1"/>
    <col min="15591" max="15642" width="9.140625" style="118"/>
    <col min="15643" max="15643" width="11.140625" style="118" customWidth="1"/>
    <col min="15644" max="15644" width="11.7109375" style="118" customWidth="1"/>
    <col min="15645" max="15645" width="10.85546875" style="118" customWidth="1"/>
    <col min="15646" max="15646" width="11.42578125" style="118" customWidth="1"/>
    <col min="15647" max="15647" width="11.28515625" style="118" customWidth="1"/>
    <col min="15648" max="15648" width="11.42578125" style="118" customWidth="1"/>
    <col min="15649" max="15649" width="11.140625" style="118" customWidth="1"/>
    <col min="15650" max="15650" width="10.7109375" style="118" customWidth="1"/>
    <col min="15651" max="15651" width="12.140625" style="118" customWidth="1"/>
    <col min="15652" max="15652" width="11.42578125" style="118" customWidth="1"/>
    <col min="15653" max="15653" width="11.85546875" style="118" customWidth="1"/>
    <col min="15654" max="15654" width="12.28515625" style="118" customWidth="1"/>
    <col min="15655" max="15655" width="12.140625" style="118" customWidth="1"/>
    <col min="15656" max="15656" width="11.42578125" style="118" customWidth="1"/>
    <col min="15657" max="15657" width="11" style="118" customWidth="1"/>
    <col min="15658" max="15658" width="12" style="118" customWidth="1"/>
    <col min="15659" max="15813" width="9.140625" style="118"/>
    <col min="15814" max="15814" width="2.5703125" style="118" customWidth="1"/>
    <col min="15815" max="15815" width="4.85546875" style="118" customWidth="1"/>
    <col min="15816" max="15816" width="9.140625" style="118"/>
    <col min="15817" max="15817" width="2.85546875" style="118" customWidth="1"/>
    <col min="15818" max="15818" width="9.140625" style="118"/>
    <col min="15819" max="15819" width="12.85546875" style="118" customWidth="1"/>
    <col min="15820" max="15820" width="3.85546875" style="118" customWidth="1"/>
    <col min="15821" max="15821" width="5.28515625" style="118" customWidth="1"/>
    <col min="15822" max="15822" width="5.7109375" style="118" customWidth="1"/>
    <col min="15823" max="15823" width="5.28515625" style="118" customWidth="1"/>
    <col min="15824" max="15824" width="5.140625" style="118" customWidth="1"/>
    <col min="15825" max="15825" width="5.28515625" style="118" customWidth="1"/>
    <col min="15826" max="15826" width="5" style="118" customWidth="1"/>
    <col min="15827" max="15827" width="5.28515625" style="118" customWidth="1"/>
    <col min="15828" max="15828" width="8" style="118" customWidth="1"/>
    <col min="15829" max="15829" width="4.5703125" style="118" customWidth="1"/>
    <col min="15830" max="15830" width="6.7109375" style="118" customWidth="1"/>
    <col min="15831" max="15831" width="7.85546875" style="118" customWidth="1"/>
    <col min="15832" max="15832" width="8.28515625" style="118" customWidth="1"/>
    <col min="15833" max="15833" width="7.140625" style="118" customWidth="1"/>
    <col min="15834" max="15834" width="11.140625" style="118" customWidth="1"/>
    <col min="15835" max="15835" width="8" style="118" customWidth="1"/>
    <col min="15836" max="15837" width="9.140625" style="118"/>
    <col min="15838" max="15840" width="8.7109375" style="118" customWidth="1"/>
    <col min="15841" max="15841" width="6.85546875" style="118" customWidth="1"/>
    <col min="15842" max="15842" width="6.7109375" style="118" customWidth="1"/>
    <col min="15843" max="15844" width="9.140625" style="118"/>
    <col min="15845" max="15845" width="8.42578125" style="118" customWidth="1"/>
    <col min="15846" max="15846" width="10.5703125" style="118" customWidth="1"/>
    <col min="15847" max="15898" width="9.140625" style="118"/>
    <col min="15899" max="15899" width="11.140625" style="118" customWidth="1"/>
    <col min="15900" max="15900" width="11.7109375" style="118" customWidth="1"/>
    <col min="15901" max="15901" width="10.85546875" style="118" customWidth="1"/>
    <col min="15902" max="15902" width="11.42578125" style="118" customWidth="1"/>
    <col min="15903" max="15903" width="11.28515625" style="118" customWidth="1"/>
    <col min="15904" max="15904" width="11.42578125" style="118" customWidth="1"/>
    <col min="15905" max="15905" width="11.140625" style="118" customWidth="1"/>
    <col min="15906" max="15906" width="10.7109375" style="118" customWidth="1"/>
    <col min="15907" max="15907" width="12.140625" style="118" customWidth="1"/>
    <col min="15908" max="15908" width="11.42578125" style="118" customWidth="1"/>
    <col min="15909" max="15909" width="11.85546875" style="118" customWidth="1"/>
    <col min="15910" max="15910" width="12.28515625" style="118" customWidth="1"/>
    <col min="15911" max="15911" width="12.140625" style="118" customWidth="1"/>
    <col min="15912" max="15912" width="11.42578125" style="118" customWidth="1"/>
    <col min="15913" max="15913" width="11" style="118" customWidth="1"/>
    <col min="15914" max="15914" width="12" style="118" customWidth="1"/>
    <col min="15915" max="16069" width="9.140625" style="118"/>
    <col min="16070" max="16070" width="2.5703125" style="118" customWidth="1"/>
    <col min="16071" max="16071" width="4.85546875" style="118" customWidth="1"/>
    <col min="16072" max="16072" width="9.140625" style="118"/>
    <col min="16073" max="16073" width="2.85546875" style="118" customWidth="1"/>
    <col min="16074" max="16074" width="9.140625" style="118"/>
    <col min="16075" max="16075" width="12.85546875" style="118" customWidth="1"/>
    <col min="16076" max="16076" width="3.85546875" style="118" customWidth="1"/>
    <col min="16077" max="16077" width="5.28515625" style="118" customWidth="1"/>
    <col min="16078" max="16078" width="5.7109375" style="118" customWidth="1"/>
    <col min="16079" max="16079" width="5.28515625" style="118" customWidth="1"/>
    <col min="16080" max="16080" width="5.140625" style="118" customWidth="1"/>
    <col min="16081" max="16081" width="5.28515625" style="118" customWidth="1"/>
    <col min="16082" max="16082" width="5" style="118" customWidth="1"/>
    <col min="16083" max="16083" width="5.28515625" style="118" customWidth="1"/>
    <col min="16084" max="16084" width="8" style="118" customWidth="1"/>
    <col min="16085" max="16085" width="4.5703125" style="118" customWidth="1"/>
    <col min="16086" max="16086" width="6.7109375" style="118" customWidth="1"/>
    <col min="16087" max="16087" width="7.85546875" style="118" customWidth="1"/>
    <col min="16088" max="16088" width="8.28515625" style="118" customWidth="1"/>
    <col min="16089" max="16089" width="7.140625" style="118" customWidth="1"/>
    <col min="16090" max="16090" width="11.140625" style="118" customWidth="1"/>
    <col min="16091" max="16091" width="8" style="118" customWidth="1"/>
    <col min="16092" max="16093" width="9.140625" style="118"/>
    <col min="16094" max="16096" width="8.7109375" style="118" customWidth="1"/>
    <col min="16097" max="16097" width="6.85546875" style="118" customWidth="1"/>
    <col min="16098" max="16098" width="6.7109375" style="118" customWidth="1"/>
    <col min="16099" max="16100" width="9.140625" style="118"/>
    <col min="16101" max="16101" width="8.42578125" style="118" customWidth="1"/>
    <col min="16102" max="16102" width="10.5703125" style="118" customWidth="1"/>
    <col min="16103" max="16154" width="9.140625" style="118"/>
    <col min="16155" max="16155" width="11.140625" style="118" customWidth="1"/>
    <col min="16156" max="16156" width="11.7109375" style="118" customWidth="1"/>
    <col min="16157" max="16157" width="10.85546875" style="118" customWidth="1"/>
    <col min="16158" max="16158" width="11.42578125" style="118" customWidth="1"/>
    <col min="16159" max="16159" width="11.28515625" style="118" customWidth="1"/>
    <col min="16160" max="16160" width="11.42578125" style="118" customWidth="1"/>
    <col min="16161" max="16161" width="11.140625" style="118" customWidth="1"/>
    <col min="16162" max="16162" width="10.7109375" style="118" customWidth="1"/>
    <col min="16163" max="16163" width="12.140625" style="118" customWidth="1"/>
    <col min="16164" max="16164" width="11.42578125" style="118" customWidth="1"/>
    <col min="16165" max="16165" width="11.85546875" style="118" customWidth="1"/>
    <col min="16166" max="16166" width="12.28515625" style="118" customWidth="1"/>
    <col min="16167" max="16167" width="12.140625" style="118" customWidth="1"/>
    <col min="16168" max="16168" width="11.42578125" style="118" customWidth="1"/>
    <col min="16169" max="16169" width="11" style="118" customWidth="1"/>
    <col min="16170" max="16170" width="12" style="118" customWidth="1"/>
    <col min="16171" max="16384" width="9.140625" style="118"/>
  </cols>
  <sheetData>
    <row r="1" spans="1:36" s="290" customFormat="1" x14ac:dyDescent="0.25">
      <c r="A1" s="53" t="s">
        <v>1997</v>
      </c>
    </row>
    <row r="2" spans="1:36" s="290" customFormat="1" x14ac:dyDescent="0.25">
      <c r="A2" s="53" t="s">
        <v>1978</v>
      </c>
    </row>
    <row r="3" spans="1:36" s="290" customFormat="1" ht="18" thickBot="1" x14ac:dyDescent="0.3">
      <c r="A3" s="53" t="s">
        <v>1976</v>
      </c>
    </row>
    <row r="4" spans="1:36" ht="32.25" customHeight="1" thickBot="1" x14ac:dyDescent="0.3">
      <c r="A4" s="86" t="s">
        <v>1276</v>
      </c>
      <c r="B4" s="125"/>
      <c r="C4" s="125"/>
      <c r="D4" s="125"/>
      <c r="E4" s="126"/>
      <c r="F4" s="126"/>
      <c r="G4" s="126"/>
      <c r="H4" s="126"/>
      <c r="I4" s="353" t="s">
        <v>1275</v>
      </c>
      <c r="J4" s="341"/>
      <c r="K4" s="341"/>
      <c r="L4" s="341"/>
      <c r="M4" s="341"/>
      <c r="N4" s="341"/>
      <c r="O4" s="346"/>
      <c r="P4" s="353" t="s">
        <v>1287</v>
      </c>
      <c r="Q4" s="341"/>
      <c r="R4" s="341"/>
      <c r="S4" s="341"/>
      <c r="T4" s="341"/>
      <c r="U4" s="341"/>
      <c r="V4" s="346"/>
      <c r="W4" s="152"/>
      <c r="X4" s="353" t="s">
        <v>1286</v>
      </c>
      <c r="Y4" s="344"/>
      <c r="Z4" s="344"/>
      <c r="AA4" s="344"/>
      <c r="AB4" s="344"/>
      <c r="AC4" s="345"/>
      <c r="AD4" s="349" t="s">
        <v>1285</v>
      </c>
      <c r="AE4" s="350"/>
      <c r="AF4" s="350"/>
      <c r="AG4" s="350"/>
      <c r="AH4" s="350"/>
      <c r="AI4" s="350"/>
      <c r="AJ4" s="351"/>
    </row>
    <row r="5" spans="1:36" ht="63" customHeight="1" x14ac:dyDescent="0.25">
      <c r="A5" s="104" t="s">
        <v>321</v>
      </c>
      <c r="B5" s="18" t="s">
        <v>1262</v>
      </c>
      <c r="C5" s="122" t="s">
        <v>322</v>
      </c>
      <c r="D5" s="122" t="s">
        <v>323</v>
      </c>
      <c r="E5" s="127" t="s">
        <v>477</v>
      </c>
      <c r="F5" s="122" t="s">
        <v>325</v>
      </c>
      <c r="G5" s="122" t="s">
        <v>326</v>
      </c>
      <c r="H5" s="13" t="s">
        <v>454</v>
      </c>
      <c r="I5" s="104" t="s">
        <v>455</v>
      </c>
      <c r="J5" s="122" t="s">
        <v>456</v>
      </c>
      <c r="K5" s="122" t="s">
        <v>457</v>
      </c>
      <c r="L5" s="122" t="s">
        <v>458</v>
      </c>
      <c r="M5" s="122" t="s">
        <v>459</v>
      </c>
      <c r="N5" s="122" t="s">
        <v>460</v>
      </c>
      <c r="O5" s="123" t="s">
        <v>461</v>
      </c>
      <c r="P5" s="128" t="s">
        <v>462</v>
      </c>
      <c r="Q5" s="129" t="s">
        <v>463</v>
      </c>
      <c r="R5" s="129" t="s">
        <v>464</v>
      </c>
      <c r="S5" s="129" t="s">
        <v>465</v>
      </c>
      <c r="T5" s="129" t="s">
        <v>466</v>
      </c>
      <c r="U5" s="129" t="s">
        <v>467</v>
      </c>
      <c r="V5" s="130" t="s">
        <v>468</v>
      </c>
      <c r="W5" s="153"/>
      <c r="X5" s="131" t="s">
        <v>469</v>
      </c>
      <c r="Y5" s="129" t="s">
        <v>470</v>
      </c>
      <c r="Z5" s="127" t="s">
        <v>471</v>
      </c>
      <c r="AA5" s="127" t="s">
        <v>472</v>
      </c>
      <c r="AB5" s="127" t="s">
        <v>473</v>
      </c>
      <c r="AC5" s="132" t="s">
        <v>474</v>
      </c>
      <c r="AD5" s="133" t="s">
        <v>1280</v>
      </c>
      <c r="AE5" s="127" t="s">
        <v>1279</v>
      </c>
      <c r="AF5" s="127" t="s">
        <v>1281</v>
      </c>
      <c r="AG5" s="127" t="s">
        <v>1282</v>
      </c>
      <c r="AH5" s="127" t="s">
        <v>1283</v>
      </c>
      <c r="AI5" s="127" t="s">
        <v>475</v>
      </c>
      <c r="AJ5" s="127" t="s">
        <v>1284</v>
      </c>
    </row>
    <row r="6" spans="1:36" ht="12.75" customHeight="1" x14ac:dyDescent="0.25">
      <c r="A6" s="104" t="s">
        <v>322</v>
      </c>
      <c r="B6" s="53" t="s">
        <v>323</v>
      </c>
      <c r="C6" s="53" t="s">
        <v>322</v>
      </c>
      <c r="D6" s="122"/>
      <c r="E6" s="127"/>
      <c r="F6" s="118" t="s">
        <v>325</v>
      </c>
      <c r="G6" s="118" t="s">
        <v>326</v>
      </c>
      <c r="H6" s="118" t="s">
        <v>1832</v>
      </c>
      <c r="I6" s="104" t="s">
        <v>455</v>
      </c>
      <c r="J6" s="122" t="s">
        <v>456</v>
      </c>
      <c r="K6" s="122" t="s">
        <v>457</v>
      </c>
      <c r="L6" s="122" t="s">
        <v>458</v>
      </c>
      <c r="M6" s="122" t="s">
        <v>459</v>
      </c>
      <c r="N6" s="122" t="s">
        <v>460</v>
      </c>
      <c r="O6" s="118" t="s">
        <v>461</v>
      </c>
      <c r="P6" s="118" t="s">
        <v>462</v>
      </c>
      <c r="Q6" s="118" t="s">
        <v>463</v>
      </c>
      <c r="R6" s="118" t="s">
        <v>464</v>
      </c>
      <c r="S6" s="118" t="s">
        <v>465</v>
      </c>
      <c r="T6" s="118" t="s">
        <v>466</v>
      </c>
      <c r="U6" s="118" t="s">
        <v>467</v>
      </c>
      <c r="V6" s="118" t="s">
        <v>468</v>
      </c>
      <c r="W6" s="118" t="s">
        <v>1898</v>
      </c>
      <c r="X6" s="131"/>
      <c r="Y6" s="129"/>
      <c r="Z6" s="127"/>
      <c r="AA6" s="127"/>
      <c r="AB6" s="127"/>
      <c r="AC6" s="134"/>
      <c r="AD6" s="133"/>
      <c r="AE6" s="127"/>
      <c r="AF6" s="127"/>
      <c r="AG6" s="127"/>
      <c r="AH6" s="127"/>
      <c r="AI6" s="127"/>
      <c r="AJ6" s="127"/>
    </row>
    <row r="7" spans="1:36" x14ac:dyDescent="0.25">
      <c r="A7" s="135" t="s">
        <v>336</v>
      </c>
      <c r="B7" s="53" t="s">
        <v>335</v>
      </c>
      <c r="C7" s="53" t="s">
        <v>336</v>
      </c>
      <c r="D7" s="118" t="s">
        <v>335</v>
      </c>
      <c r="E7" s="135" t="s">
        <v>334</v>
      </c>
      <c r="F7" s="118" t="s">
        <v>337</v>
      </c>
      <c r="G7" s="118" t="s">
        <v>338</v>
      </c>
      <c r="H7" s="118" t="s">
        <v>480</v>
      </c>
      <c r="I7" s="104">
        <v>47</v>
      </c>
      <c r="J7" s="122">
        <v>0</v>
      </c>
      <c r="K7" s="122"/>
      <c r="L7" s="122">
        <v>1</v>
      </c>
      <c r="M7" s="122"/>
      <c r="N7" s="122"/>
      <c r="S7" s="118">
        <v>14896</v>
      </c>
      <c r="T7" s="118">
        <v>9930</v>
      </c>
      <c r="V7" s="121">
        <v>40179</v>
      </c>
      <c r="W7" s="118" t="s">
        <v>1429</v>
      </c>
      <c r="X7" s="136">
        <f t="shared" ref="X7:X40" si="0">SUM(P7:U7)</f>
        <v>24826</v>
      </c>
      <c r="Y7" s="137">
        <f t="shared" ref="Y7:Y33" si="1">$X7*I7/SUM($I7:$J7,$K7,$L7)</f>
        <v>24308.791666666668</v>
      </c>
      <c r="Z7" s="137">
        <f t="shared" ref="Z7:Z40" si="2">$X7*J7/SUM($I7:$J7,$K7,$L7)/2</f>
        <v>0</v>
      </c>
      <c r="AA7" s="137">
        <f t="shared" ref="AA7:AA40" si="3">$X7*J7/SUM($I7:$J7,$K7,$L7)/2</f>
        <v>0</v>
      </c>
      <c r="AB7" s="137">
        <f t="shared" ref="AB7:AB33" si="4">$X7*K7/SUM($I7:$J7,$K7,$L7)</f>
        <v>0</v>
      </c>
      <c r="AC7" s="138">
        <f t="shared" ref="AC7:AC33" si="5">$X7*L7/SUM($I7:$J7,$K7,$L7)</f>
        <v>517.20833333333337</v>
      </c>
      <c r="AD7" s="139">
        <f t="shared" ref="AD7:AD26" si="6">Y7/2</f>
        <v>12154.395833333334</v>
      </c>
      <c r="AE7" s="137">
        <f t="shared" ref="AE7:AE40" si="7">AA7/2</f>
        <v>0</v>
      </c>
      <c r="AF7" s="137">
        <f t="shared" ref="AF7:AH26" si="8">AA7/2</f>
        <v>0</v>
      </c>
      <c r="AG7" s="137">
        <f t="shared" si="8"/>
        <v>0</v>
      </c>
      <c r="AH7" s="137">
        <f t="shared" si="8"/>
        <v>258.60416666666669</v>
      </c>
      <c r="AI7" s="137">
        <f>SUM(AD7:AH7)</f>
        <v>12413</v>
      </c>
      <c r="AJ7" s="122" t="s">
        <v>479</v>
      </c>
    </row>
    <row r="8" spans="1:36" x14ac:dyDescent="0.25">
      <c r="A8" s="135" t="s">
        <v>339</v>
      </c>
      <c r="B8" s="53" t="s">
        <v>335</v>
      </c>
      <c r="C8" s="53" t="s">
        <v>339</v>
      </c>
      <c r="D8" s="118" t="s">
        <v>335</v>
      </c>
      <c r="E8" s="135" t="s">
        <v>334</v>
      </c>
      <c r="F8" s="118" t="s">
        <v>337</v>
      </c>
      <c r="G8" s="118" t="s">
        <v>340</v>
      </c>
      <c r="H8" s="118" t="s">
        <v>480</v>
      </c>
      <c r="I8" s="104">
        <v>7</v>
      </c>
      <c r="J8" s="122">
        <v>1</v>
      </c>
      <c r="K8" s="122">
        <v>0</v>
      </c>
      <c r="L8" s="122">
        <v>0</v>
      </c>
      <c r="M8" s="122"/>
      <c r="N8" s="122"/>
      <c r="O8" s="118">
        <v>1</v>
      </c>
      <c r="S8" s="118">
        <v>9686</v>
      </c>
      <c r="T8" s="118">
        <v>1709</v>
      </c>
      <c r="V8" s="121">
        <v>40909</v>
      </c>
      <c r="W8" s="118" t="s">
        <v>1448</v>
      </c>
      <c r="X8" s="136">
        <f t="shared" si="0"/>
        <v>11395</v>
      </c>
      <c r="Y8" s="137">
        <f t="shared" si="1"/>
        <v>9970.625</v>
      </c>
      <c r="Z8" s="137">
        <f t="shared" si="2"/>
        <v>712.1875</v>
      </c>
      <c r="AA8" s="137">
        <f t="shared" si="3"/>
        <v>712.1875</v>
      </c>
      <c r="AB8" s="137">
        <f t="shared" si="4"/>
        <v>0</v>
      </c>
      <c r="AC8" s="138">
        <f t="shared" si="5"/>
        <v>0</v>
      </c>
      <c r="AD8" s="139">
        <f t="shared" si="6"/>
        <v>4985.3125</v>
      </c>
      <c r="AE8" s="137">
        <f t="shared" si="7"/>
        <v>356.09375</v>
      </c>
      <c r="AF8" s="137">
        <f t="shared" si="8"/>
        <v>356.09375</v>
      </c>
      <c r="AG8" s="137">
        <f t="shared" si="8"/>
        <v>0</v>
      </c>
      <c r="AH8" s="137">
        <f t="shared" si="8"/>
        <v>0</v>
      </c>
      <c r="AI8" s="137">
        <f t="shared" ref="AI8:AI40" si="9">SUM(AD8:AH8)</f>
        <v>5697.5</v>
      </c>
      <c r="AJ8" s="122" t="s">
        <v>479</v>
      </c>
    </row>
    <row r="9" spans="1:36" x14ac:dyDescent="0.25">
      <c r="A9" s="135" t="s">
        <v>347</v>
      </c>
      <c r="B9" s="53" t="s">
        <v>346</v>
      </c>
      <c r="C9" s="53" t="s">
        <v>347</v>
      </c>
      <c r="D9" s="118" t="s">
        <v>346</v>
      </c>
      <c r="E9" s="135" t="s">
        <v>345</v>
      </c>
      <c r="F9" s="118" t="s">
        <v>348</v>
      </c>
      <c r="G9" s="118" t="s">
        <v>349</v>
      </c>
      <c r="H9" s="118" t="s">
        <v>480</v>
      </c>
      <c r="I9" s="104">
        <v>29</v>
      </c>
      <c r="J9" s="122">
        <v>1</v>
      </c>
      <c r="K9" s="122"/>
      <c r="L9" s="122"/>
      <c r="M9" s="122"/>
      <c r="N9" s="122"/>
      <c r="O9" s="118">
        <v>1</v>
      </c>
      <c r="R9" s="118">
        <v>0</v>
      </c>
      <c r="S9" s="118">
        <v>3400</v>
      </c>
      <c r="T9" s="118">
        <v>1830</v>
      </c>
      <c r="V9" s="121">
        <v>40976</v>
      </c>
      <c r="W9" s="118" t="s">
        <v>1460</v>
      </c>
      <c r="X9" s="136">
        <f t="shared" si="0"/>
        <v>5230</v>
      </c>
      <c r="Y9" s="137">
        <f t="shared" si="1"/>
        <v>5055.666666666667</v>
      </c>
      <c r="Z9" s="137">
        <f t="shared" si="2"/>
        <v>87.166666666666671</v>
      </c>
      <c r="AA9" s="137">
        <f t="shared" si="3"/>
        <v>87.166666666666671</v>
      </c>
      <c r="AB9" s="137">
        <f t="shared" si="4"/>
        <v>0</v>
      </c>
      <c r="AC9" s="138">
        <f t="shared" si="5"/>
        <v>0</v>
      </c>
      <c r="AD9" s="139">
        <f t="shared" si="6"/>
        <v>2527.8333333333335</v>
      </c>
      <c r="AE9" s="137">
        <f t="shared" si="7"/>
        <v>43.583333333333336</v>
      </c>
      <c r="AF9" s="137">
        <f t="shared" si="8"/>
        <v>43.583333333333336</v>
      </c>
      <c r="AG9" s="137">
        <f t="shared" si="8"/>
        <v>0</v>
      </c>
      <c r="AH9" s="137">
        <f t="shared" si="8"/>
        <v>0</v>
      </c>
      <c r="AI9" s="137">
        <f t="shared" si="9"/>
        <v>2615.0000000000005</v>
      </c>
      <c r="AJ9" s="122" t="s">
        <v>479</v>
      </c>
    </row>
    <row r="10" spans="1:36" x14ac:dyDescent="0.25">
      <c r="A10" s="135" t="s">
        <v>352</v>
      </c>
      <c r="B10" s="53" t="s">
        <v>351</v>
      </c>
      <c r="C10" s="53" t="s">
        <v>352</v>
      </c>
      <c r="D10" s="118" t="s">
        <v>351</v>
      </c>
      <c r="E10" s="135" t="s">
        <v>350</v>
      </c>
      <c r="F10" s="118" t="s">
        <v>353</v>
      </c>
      <c r="G10" s="118" t="s">
        <v>353</v>
      </c>
      <c r="H10" s="118" t="s">
        <v>480</v>
      </c>
      <c r="I10" s="104">
        <v>81</v>
      </c>
      <c r="J10" s="122">
        <v>7</v>
      </c>
      <c r="K10" s="122">
        <v>0</v>
      </c>
      <c r="L10" s="122">
        <v>4</v>
      </c>
      <c r="M10" s="122">
        <v>52</v>
      </c>
      <c r="N10" s="122"/>
      <c r="S10" s="118">
        <v>11874</v>
      </c>
      <c r="T10" s="118">
        <v>7916</v>
      </c>
      <c r="V10" s="121">
        <v>41275</v>
      </c>
      <c r="W10" s="118" t="s">
        <v>1492</v>
      </c>
      <c r="X10" s="136">
        <f t="shared" si="0"/>
        <v>19790</v>
      </c>
      <c r="Y10" s="137">
        <f t="shared" si="1"/>
        <v>17423.804347826088</v>
      </c>
      <c r="Z10" s="137">
        <f t="shared" si="2"/>
        <v>752.88043478260875</v>
      </c>
      <c r="AA10" s="137">
        <f t="shared" si="3"/>
        <v>752.88043478260875</v>
      </c>
      <c r="AB10" s="137">
        <f t="shared" si="4"/>
        <v>0</v>
      </c>
      <c r="AC10" s="138">
        <f t="shared" si="5"/>
        <v>860.43478260869563</v>
      </c>
      <c r="AD10" s="139">
        <f t="shared" si="6"/>
        <v>8711.902173913044</v>
      </c>
      <c r="AE10" s="137">
        <f t="shared" si="7"/>
        <v>376.44021739130437</v>
      </c>
      <c r="AF10" s="137">
        <f t="shared" si="8"/>
        <v>376.44021739130437</v>
      </c>
      <c r="AG10" s="137">
        <f t="shared" si="8"/>
        <v>0</v>
      </c>
      <c r="AH10" s="137">
        <f t="shared" si="8"/>
        <v>430.21739130434781</v>
      </c>
      <c r="AI10" s="137">
        <f t="shared" si="9"/>
        <v>9895</v>
      </c>
      <c r="AJ10" s="122" t="s">
        <v>479</v>
      </c>
    </row>
    <row r="11" spans="1:36" x14ac:dyDescent="0.25">
      <c r="A11" s="135" t="s">
        <v>331</v>
      </c>
      <c r="B11" s="53" t="s">
        <v>329</v>
      </c>
      <c r="C11" s="53" t="s">
        <v>331</v>
      </c>
      <c r="D11" s="118" t="s">
        <v>329</v>
      </c>
      <c r="E11" s="135" t="s">
        <v>328</v>
      </c>
      <c r="F11" s="118" t="s">
        <v>332</v>
      </c>
      <c r="G11" s="118" t="s">
        <v>333</v>
      </c>
      <c r="H11" s="118" t="s">
        <v>480</v>
      </c>
      <c r="I11" s="104">
        <v>20</v>
      </c>
      <c r="J11" s="122">
        <v>1</v>
      </c>
      <c r="K11" s="122"/>
      <c r="L11" s="122"/>
      <c r="M11" s="122"/>
      <c r="N11" s="122"/>
      <c r="S11" s="118">
        <v>1150</v>
      </c>
      <c r="T11" s="118">
        <v>50</v>
      </c>
      <c r="V11" s="121">
        <v>39814</v>
      </c>
      <c r="W11" s="118" t="s">
        <v>1448</v>
      </c>
      <c r="X11" s="136">
        <f t="shared" si="0"/>
        <v>1200</v>
      </c>
      <c r="Y11" s="137">
        <f t="shared" si="1"/>
        <v>1142.8571428571429</v>
      </c>
      <c r="Z11" s="137">
        <f t="shared" si="2"/>
        <v>28.571428571428573</v>
      </c>
      <c r="AA11" s="137">
        <f t="shared" si="3"/>
        <v>28.571428571428573</v>
      </c>
      <c r="AB11" s="137">
        <f t="shared" si="4"/>
        <v>0</v>
      </c>
      <c r="AC11" s="138">
        <f t="shared" si="5"/>
        <v>0</v>
      </c>
      <c r="AD11" s="139">
        <f t="shared" si="6"/>
        <v>571.42857142857144</v>
      </c>
      <c r="AE11" s="137">
        <f t="shared" si="7"/>
        <v>14.285714285714286</v>
      </c>
      <c r="AF11" s="137">
        <f t="shared" si="8"/>
        <v>14.285714285714286</v>
      </c>
      <c r="AG11" s="137">
        <f t="shared" si="8"/>
        <v>0</v>
      </c>
      <c r="AH11" s="137">
        <f t="shared" si="8"/>
        <v>0</v>
      </c>
      <c r="AI11" s="137">
        <f t="shared" si="9"/>
        <v>600.00000000000011</v>
      </c>
      <c r="AJ11" s="122" t="s">
        <v>479</v>
      </c>
    </row>
    <row r="12" spans="1:36" x14ac:dyDescent="0.25">
      <c r="A12" s="135" t="s">
        <v>343</v>
      </c>
      <c r="B12" s="53" t="s">
        <v>342</v>
      </c>
      <c r="C12" s="53" t="s">
        <v>343</v>
      </c>
      <c r="D12" s="118" t="s">
        <v>342</v>
      </c>
      <c r="E12" s="135" t="s">
        <v>341</v>
      </c>
      <c r="F12" s="118" t="s">
        <v>344</v>
      </c>
      <c r="G12" s="118" t="s">
        <v>344</v>
      </c>
      <c r="H12" s="118" t="s">
        <v>480</v>
      </c>
      <c r="I12" s="104">
        <v>40</v>
      </c>
      <c r="J12" s="122">
        <v>5</v>
      </c>
      <c r="K12" s="122">
        <v>0</v>
      </c>
      <c r="L12" s="122">
        <v>2</v>
      </c>
      <c r="M12" s="122"/>
      <c r="N12" s="122"/>
      <c r="S12" s="118">
        <v>14837</v>
      </c>
      <c r="T12" s="118">
        <v>7988</v>
      </c>
      <c r="V12" s="121">
        <v>40980</v>
      </c>
      <c r="W12" s="118" t="s">
        <v>1429</v>
      </c>
      <c r="X12" s="136">
        <f t="shared" si="0"/>
        <v>22825</v>
      </c>
      <c r="Y12" s="137">
        <f t="shared" si="1"/>
        <v>19425.531914893618</v>
      </c>
      <c r="Z12" s="137">
        <f t="shared" si="2"/>
        <v>1214.0957446808511</v>
      </c>
      <c r="AA12" s="137">
        <f t="shared" si="3"/>
        <v>1214.0957446808511</v>
      </c>
      <c r="AB12" s="137">
        <f t="shared" si="4"/>
        <v>0</v>
      </c>
      <c r="AC12" s="138">
        <f t="shared" si="5"/>
        <v>971.27659574468089</v>
      </c>
      <c r="AD12" s="139">
        <f t="shared" si="6"/>
        <v>9712.7659574468089</v>
      </c>
      <c r="AE12" s="137">
        <f t="shared" si="7"/>
        <v>607.04787234042556</v>
      </c>
      <c r="AF12" s="137">
        <f t="shared" si="8"/>
        <v>607.04787234042556</v>
      </c>
      <c r="AG12" s="137">
        <f t="shared" si="8"/>
        <v>0</v>
      </c>
      <c r="AH12" s="137">
        <f t="shared" si="8"/>
        <v>485.63829787234044</v>
      </c>
      <c r="AI12" s="137">
        <f t="shared" si="9"/>
        <v>11412.5</v>
      </c>
      <c r="AJ12" s="122" t="s">
        <v>479</v>
      </c>
    </row>
    <row r="13" spans="1:36" x14ac:dyDescent="0.25">
      <c r="A13" s="135" t="s">
        <v>407</v>
      </c>
      <c r="B13" s="53" t="s">
        <v>351</v>
      </c>
      <c r="C13" s="53" t="s">
        <v>407</v>
      </c>
      <c r="D13" s="118" t="s">
        <v>351</v>
      </c>
      <c r="E13" s="135" t="s">
        <v>350</v>
      </c>
      <c r="F13" s="118" t="s">
        <v>408</v>
      </c>
      <c r="G13" s="118" t="s">
        <v>408</v>
      </c>
      <c r="H13" s="118" t="s">
        <v>480</v>
      </c>
      <c r="I13" s="104">
        <v>36</v>
      </c>
      <c r="J13" s="122"/>
      <c r="K13" s="122"/>
      <c r="L13" s="122"/>
      <c r="M13" s="122"/>
      <c r="N13" s="122"/>
      <c r="S13" s="118">
        <v>15000</v>
      </c>
      <c r="T13" s="118">
        <v>4000</v>
      </c>
      <c r="V13" s="121">
        <v>38718</v>
      </c>
      <c r="X13" s="136">
        <f t="shared" si="0"/>
        <v>19000</v>
      </c>
      <c r="Y13" s="137">
        <f t="shared" si="1"/>
        <v>19000</v>
      </c>
      <c r="Z13" s="137">
        <f t="shared" si="2"/>
        <v>0</v>
      </c>
      <c r="AA13" s="137">
        <f t="shared" si="3"/>
        <v>0</v>
      </c>
      <c r="AB13" s="137">
        <f t="shared" si="4"/>
        <v>0</v>
      </c>
      <c r="AC13" s="138">
        <f t="shared" si="5"/>
        <v>0</v>
      </c>
      <c r="AD13" s="139">
        <f t="shared" si="6"/>
        <v>9500</v>
      </c>
      <c r="AE13" s="137">
        <f t="shared" si="7"/>
        <v>0</v>
      </c>
      <c r="AF13" s="137">
        <f t="shared" si="8"/>
        <v>0</v>
      </c>
      <c r="AG13" s="137">
        <f t="shared" si="8"/>
        <v>0</v>
      </c>
      <c r="AH13" s="137">
        <f t="shared" si="8"/>
        <v>0</v>
      </c>
      <c r="AI13" s="137">
        <f t="shared" si="9"/>
        <v>9500</v>
      </c>
      <c r="AJ13" s="122" t="s">
        <v>479</v>
      </c>
    </row>
    <row r="14" spans="1:36" x14ac:dyDescent="0.25">
      <c r="A14" s="135" t="s">
        <v>431</v>
      </c>
      <c r="B14" s="53" t="s">
        <v>430</v>
      </c>
      <c r="C14" s="53" t="s">
        <v>431</v>
      </c>
      <c r="D14" s="118" t="s">
        <v>430</v>
      </c>
      <c r="E14" s="135" t="s">
        <v>429</v>
      </c>
      <c r="F14" s="118" t="s">
        <v>432</v>
      </c>
      <c r="G14" s="118" t="s">
        <v>433</v>
      </c>
      <c r="H14" s="118" t="s">
        <v>480</v>
      </c>
      <c r="I14" s="104">
        <v>24</v>
      </c>
      <c r="J14" s="122">
        <v>1</v>
      </c>
      <c r="K14" s="122">
        <v>0</v>
      </c>
      <c r="L14" s="122">
        <v>1</v>
      </c>
      <c r="M14" s="122">
        <v>6</v>
      </c>
      <c r="N14" s="122"/>
      <c r="S14" s="118">
        <v>8400</v>
      </c>
      <c r="T14" s="118">
        <v>7500</v>
      </c>
      <c r="V14" s="121">
        <v>39693</v>
      </c>
      <c r="W14" s="118" t="s">
        <v>1460</v>
      </c>
      <c r="X14" s="136">
        <f t="shared" si="0"/>
        <v>15900</v>
      </c>
      <c r="Y14" s="137">
        <f t="shared" si="1"/>
        <v>14676.923076923076</v>
      </c>
      <c r="Z14" s="137">
        <f t="shared" si="2"/>
        <v>305.76923076923077</v>
      </c>
      <c r="AA14" s="137">
        <f t="shared" si="3"/>
        <v>305.76923076923077</v>
      </c>
      <c r="AB14" s="137">
        <f t="shared" si="4"/>
        <v>0</v>
      </c>
      <c r="AC14" s="138">
        <f t="shared" si="5"/>
        <v>611.53846153846155</v>
      </c>
      <c r="AD14" s="139">
        <f t="shared" si="6"/>
        <v>7338.4615384615381</v>
      </c>
      <c r="AE14" s="137">
        <f t="shared" si="7"/>
        <v>152.88461538461539</v>
      </c>
      <c r="AF14" s="137">
        <f t="shared" si="8"/>
        <v>152.88461538461539</v>
      </c>
      <c r="AG14" s="137">
        <f t="shared" si="8"/>
        <v>0</v>
      </c>
      <c r="AH14" s="137">
        <f t="shared" si="8"/>
        <v>305.76923076923077</v>
      </c>
      <c r="AI14" s="137">
        <f t="shared" si="9"/>
        <v>7949.9999999999991</v>
      </c>
      <c r="AJ14" s="122" t="s">
        <v>479</v>
      </c>
    </row>
    <row r="15" spans="1:36" x14ac:dyDescent="0.25">
      <c r="A15" s="135" t="s">
        <v>366</v>
      </c>
      <c r="B15" s="53" t="s">
        <v>365</v>
      </c>
      <c r="C15" s="53" t="s">
        <v>366</v>
      </c>
      <c r="D15" s="118" t="s">
        <v>365</v>
      </c>
      <c r="E15" s="135" t="s">
        <v>364</v>
      </c>
      <c r="F15" s="118" t="s">
        <v>367</v>
      </c>
      <c r="G15" s="118" t="s">
        <v>368</v>
      </c>
      <c r="H15" s="118" t="s">
        <v>480</v>
      </c>
      <c r="I15" s="104">
        <v>3</v>
      </c>
      <c r="J15" s="122"/>
      <c r="K15" s="122"/>
      <c r="L15" s="122"/>
      <c r="M15" s="122">
        <v>12</v>
      </c>
      <c r="N15" s="122"/>
      <c r="S15" s="118">
        <v>4000</v>
      </c>
      <c r="T15" s="118">
        <v>500</v>
      </c>
      <c r="V15" s="121">
        <v>40483</v>
      </c>
      <c r="W15" s="118" t="s">
        <v>1448</v>
      </c>
      <c r="X15" s="136">
        <f t="shared" si="0"/>
        <v>4500</v>
      </c>
      <c r="Y15" s="137">
        <f t="shared" si="1"/>
        <v>4500</v>
      </c>
      <c r="Z15" s="137">
        <f t="shared" si="2"/>
        <v>0</v>
      </c>
      <c r="AA15" s="137">
        <f t="shared" si="3"/>
        <v>0</v>
      </c>
      <c r="AB15" s="137">
        <f t="shared" si="4"/>
        <v>0</v>
      </c>
      <c r="AC15" s="138">
        <f t="shared" si="5"/>
        <v>0</v>
      </c>
      <c r="AD15" s="139">
        <f t="shared" si="6"/>
        <v>2250</v>
      </c>
      <c r="AE15" s="137">
        <f t="shared" si="7"/>
        <v>0</v>
      </c>
      <c r="AF15" s="137">
        <f t="shared" si="8"/>
        <v>0</v>
      </c>
      <c r="AG15" s="137">
        <f t="shared" si="8"/>
        <v>0</v>
      </c>
      <c r="AH15" s="137">
        <f t="shared" si="8"/>
        <v>0</v>
      </c>
      <c r="AI15" s="137">
        <f t="shared" si="9"/>
        <v>2250</v>
      </c>
      <c r="AJ15" s="122" t="s">
        <v>479</v>
      </c>
    </row>
    <row r="16" spans="1:36" x14ac:dyDescent="0.25">
      <c r="A16" s="135" t="s">
        <v>413</v>
      </c>
      <c r="B16" s="53" t="s">
        <v>370</v>
      </c>
      <c r="C16" s="53" t="s">
        <v>413</v>
      </c>
      <c r="D16" s="118" t="s">
        <v>370</v>
      </c>
      <c r="E16" s="135" t="s">
        <v>369</v>
      </c>
      <c r="F16" s="118" t="s">
        <v>414</v>
      </c>
      <c r="G16" s="118" t="s">
        <v>414</v>
      </c>
      <c r="H16" s="118" t="s">
        <v>480</v>
      </c>
      <c r="I16" s="104">
        <v>45</v>
      </c>
      <c r="J16" s="122">
        <v>3</v>
      </c>
      <c r="K16" s="122">
        <v>0</v>
      </c>
      <c r="L16" s="122">
        <v>1</v>
      </c>
      <c r="M16" s="122"/>
      <c r="N16" s="122"/>
      <c r="S16" s="118">
        <v>12290</v>
      </c>
      <c r="T16" s="118">
        <v>3750</v>
      </c>
      <c r="V16" s="121">
        <v>40575</v>
      </c>
      <c r="W16" s="118" t="s">
        <v>1565</v>
      </c>
      <c r="X16" s="136">
        <f t="shared" si="0"/>
        <v>16040</v>
      </c>
      <c r="Y16" s="137">
        <f t="shared" si="1"/>
        <v>14730.612244897959</v>
      </c>
      <c r="Z16" s="137">
        <f t="shared" si="2"/>
        <v>491.0204081632653</v>
      </c>
      <c r="AA16" s="137">
        <f t="shared" si="3"/>
        <v>491.0204081632653</v>
      </c>
      <c r="AB16" s="137">
        <f t="shared" si="4"/>
        <v>0</v>
      </c>
      <c r="AC16" s="138">
        <f t="shared" si="5"/>
        <v>327.34693877551018</v>
      </c>
      <c r="AD16" s="139">
        <f t="shared" si="6"/>
        <v>7365.3061224489793</v>
      </c>
      <c r="AE16" s="137">
        <f t="shared" si="7"/>
        <v>245.51020408163265</v>
      </c>
      <c r="AF16" s="137">
        <f t="shared" si="8"/>
        <v>245.51020408163265</v>
      </c>
      <c r="AG16" s="137">
        <f t="shared" si="8"/>
        <v>0</v>
      </c>
      <c r="AH16" s="137">
        <f t="shared" si="8"/>
        <v>163.67346938775509</v>
      </c>
      <c r="AI16" s="137">
        <f t="shared" si="9"/>
        <v>8020</v>
      </c>
      <c r="AJ16" s="122" t="s">
        <v>479</v>
      </c>
    </row>
    <row r="17" spans="1:36" x14ac:dyDescent="0.25">
      <c r="A17" s="135" t="s">
        <v>411</v>
      </c>
      <c r="B17" s="53" t="s">
        <v>410</v>
      </c>
      <c r="C17" s="53" t="s">
        <v>411</v>
      </c>
      <c r="D17" s="118" t="s">
        <v>410</v>
      </c>
      <c r="E17" s="135" t="s">
        <v>409</v>
      </c>
      <c r="F17" s="118" t="s">
        <v>412</v>
      </c>
      <c r="G17" s="118" t="s">
        <v>412</v>
      </c>
      <c r="H17" s="118" t="s">
        <v>480</v>
      </c>
      <c r="I17" s="104">
        <v>99</v>
      </c>
      <c r="J17" s="122">
        <v>3</v>
      </c>
      <c r="K17" s="122">
        <v>0</v>
      </c>
      <c r="L17" s="122">
        <v>5</v>
      </c>
      <c r="M17" s="122"/>
      <c r="N17" s="122"/>
      <c r="S17" s="118">
        <v>22914</v>
      </c>
      <c r="T17" s="118">
        <v>5728</v>
      </c>
      <c r="V17" s="121">
        <v>40479</v>
      </c>
      <c r="W17" s="118" t="s">
        <v>1429</v>
      </c>
      <c r="X17" s="136">
        <f t="shared" si="0"/>
        <v>28642</v>
      </c>
      <c r="Y17" s="137">
        <f t="shared" si="1"/>
        <v>26500.542056074766</v>
      </c>
      <c r="Z17" s="137">
        <f t="shared" si="2"/>
        <v>401.52336448598129</v>
      </c>
      <c r="AA17" s="137">
        <f t="shared" si="3"/>
        <v>401.52336448598129</v>
      </c>
      <c r="AB17" s="137">
        <f t="shared" si="4"/>
        <v>0</v>
      </c>
      <c r="AC17" s="138">
        <f t="shared" si="5"/>
        <v>1338.4112149532709</v>
      </c>
      <c r="AD17" s="139">
        <f t="shared" si="6"/>
        <v>13250.271028037383</v>
      </c>
      <c r="AE17" s="137">
        <f t="shared" si="7"/>
        <v>200.76168224299064</v>
      </c>
      <c r="AF17" s="137">
        <f t="shared" si="8"/>
        <v>200.76168224299064</v>
      </c>
      <c r="AG17" s="137">
        <f t="shared" si="8"/>
        <v>0</v>
      </c>
      <c r="AH17" s="137">
        <f t="shared" si="8"/>
        <v>669.20560747663546</v>
      </c>
      <c r="AI17" s="137">
        <f t="shared" si="9"/>
        <v>14320.999999999998</v>
      </c>
      <c r="AJ17" s="122" t="s">
        <v>479</v>
      </c>
    </row>
    <row r="18" spans="1:36" x14ac:dyDescent="0.25">
      <c r="A18" s="135" t="s">
        <v>402</v>
      </c>
      <c r="B18" s="53" t="s">
        <v>401</v>
      </c>
      <c r="C18" s="53" t="s">
        <v>402</v>
      </c>
      <c r="D18" s="53" t="s">
        <v>401</v>
      </c>
      <c r="E18" s="151" t="s">
        <v>400</v>
      </c>
      <c r="F18" s="53" t="s">
        <v>403</v>
      </c>
      <c r="G18" s="53" t="s">
        <v>403</v>
      </c>
      <c r="H18" s="53" t="s">
        <v>480</v>
      </c>
      <c r="I18" s="141">
        <v>64</v>
      </c>
      <c r="J18" s="142">
        <v>10</v>
      </c>
      <c r="K18" s="142">
        <v>1</v>
      </c>
      <c r="L18" s="142">
        <v>16</v>
      </c>
      <c r="M18" s="142"/>
      <c r="N18" s="142"/>
      <c r="O18" s="53"/>
      <c r="S18" s="118">
        <v>26000</v>
      </c>
      <c r="T18" s="118">
        <v>16426</v>
      </c>
      <c r="U18" s="118">
        <v>499</v>
      </c>
      <c r="V18" s="121">
        <v>37264</v>
      </c>
      <c r="W18" s="118" t="s">
        <v>1460</v>
      </c>
      <c r="X18" s="143">
        <f t="shared" si="0"/>
        <v>42925</v>
      </c>
      <c r="Y18" s="144">
        <f t="shared" si="1"/>
        <v>30189.010989010989</v>
      </c>
      <c r="Z18" s="144">
        <f t="shared" si="2"/>
        <v>2358.5164835164837</v>
      </c>
      <c r="AA18" s="144">
        <f t="shared" si="3"/>
        <v>2358.5164835164837</v>
      </c>
      <c r="AB18" s="144">
        <f t="shared" si="4"/>
        <v>471.7032967032967</v>
      </c>
      <c r="AC18" s="145">
        <f t="shared" si="5"/>
        <v>7547.2527472527472</v>
      </c>
      <c r="AD18" s="146">
        <f t="shared" si="6"/>
        <v>15094.505494505494</v>
      </c>
      <c r="AE18" s="144">
        <f t="shared" si="7"/>
        <v>1179.2582417582419</v>
      </c>
      <c r="AF18" s="144">
        <f t="shared" si="8"/>
        <v>1179.2582417582419</v>
      </c>
      <c r="AG18" s="144">
        <f t="shared" si="8"/>
        <v>235.85164835164835</v>
      </c>
      <c r="AH18" s="144">
        <f t="shared" si="8"/>
        <v>3773.6263736263736</v>
      </c>
      <c r="AI18" s="137">
        <f t="shared" si="9"/>
        <v>21462.5</v>
      </c>
      <c r="AJ18" s="142" t="s">
        <v>481</v>
      </c>
    </row>
    <row r="19" spans="1:36" x14ac:dyDescent="0.25">
      <c r="A19" s="135" t="s">
        <v>415</v>
      </c>
      <c r="B19" s="53" t="s">
        <v>365</v>
      </c>
      <c r="C19" s="53" t="s">
        <v>415</v>
      </c>
      <c r="D19" s="118" t="s">
        <v>365</v>
      </c>
      <c r="E19" s="151" t="s">
        <v>364</v>
      </c>
      <c r="F19" s="118" t="s">
        <v>416</v>
      </c>
      <c r="G19" s="118" t="s">
        <v>417</v>
      </c>
      <c r="H19" s="118" t="s">
        <v>480</v>
      </c>
      <c r="I19" s="104">
        <v>90</v>
      </c>
      <c r="J19" s="122">
        <v>7</v>
      </c>
      <c r="K19" s="122"/>
      <c r="L19" s="122">
        <v>7</v>
      </c>
      <c r="M19" s="122"/>
      <c r="N19" s="122"/>
      <c r="S19" s="118">
        <v>36652</v>
      </c>
      <c r="T19" s="118">
        <v>19737</v>
      </c>
      <c r="V19" s="121">
        <v>40908</v>
      </c>
      <c r="W19" s="118" t="s">
        <v>1460</v>
      </c>
      <c r="X19" s="136">
        <f t="shared" si="0"/>
        <v>56389</v>
      </c>
      <c r="Y19" s="137">
        <f t="shared" si="1"/>
        <v>48798.173076923078</v>
      </c>
      <c r="Z19" s="137">
        <f t="shared" si="2"/>
        <v>1897.7067307692307</v>
      </c>
      <c r="AA19" s="137">
        <f t="shared" si="3"/>
        <v>1897.7067307692307</v>
      </c>
      <c r="AB19" s="137">
        <f t="shared" si="4"/>
        <v>0</v>
      </c>
      <c r="AC19" s="138">
        <f t="shared" si="5"/>
        <v>3795.4134615384614</v>
      </c>
      <c r="AD19" s="139">
        <f t="shared" si="6"/>
        <v>24399.086538461539</v>
      </c>
      <c r="AE19" s="137">
        <f t="shared" si="7"/>
        <v>948.85336538461536</v>
      </c>
      <c r="AF19" s="137">
        <f t="shared" si="8"/>
        <v>948.85336538461536</v>
      </c>
      <c r="AG19" s="137">
        <f t="shared" si="8"/>
        <v>0</v>
      </c>
      <c r="AH19" s="137">
        <f t="shared" si="8"/>
        <v>1897.7067307692307</v>
      </c>
      <c r="AI19" s="137">
        <f t="shared" si="9"/>
        <v>28194.500000000004</v>
      </c>
      <c r="AJ19" s="122" t="s">
        <v>479</v>
      </c>
    </row>
    <row r="20" spans="1:36" x14ac:dyDescent="0.25">
      <c r="A20" s="135" t="s">
        <v>383</v>
      </c>
      <c r="B20" s="53" t="s">
        <v>375</v>
      </c>
      <c r="C20" s="53" t="s">
        <v>383</v>
      </c>
      <c r="D20" s="118" t="s">
        <v>375</v>
      </c>
      <c r="E20" s="104" t="s">
        <v>374</v>
      </c>
      <c r="F20" s="118" t="s">
        <v>384</v>
      </c>
      <c r="G20" s="118" t="s">
        <v>385</v>
      </c>
      <c r="H20" s="118" t="s">
        <v>480</v>
      </c>
      <c r="I20" s="147">
        <v>95</v>
      </c>
      <c r="J20" s="148">
        <v>6</v>
      </c>
      <c r="K20" s="148">
        <v>0</v>
      </c>
      <c r="L20" s="148">
        <v>1</v>
      </c>
      <c r="M20" s="148">
        <v>2</v>
      </c>
      <c r="N20" s="148"/>
      <c r="O20" s="118">
        <v>7</v>
      </c>
      <c r="S20" s="118">
        <v>17010</v>
      </c>
      <c r="T20" s="118">
        <v>7290</v>
      </c>
      <c r="V20" s="121">
        <v>39569</v>
      </c>
      <c r="W20" s="118" t="s">
        <v>1448</v>
      </c>
      <c r="X20" s="149">
        <f t="shared" si="0"/>
        <v>24300</v>
      </c>
      <c r="Y20" s="144">
        <f t="shared" si="1"/>
        <v>22632.352941176472</v>
      </c>
      <c r="Z20" s="144">
        <f t="shared" si="2"/>
        <v>714.70588235294122</v>
      </c>
      <c r="AA20" s="144">
        <f t="shared" si="3"/>
        <v>714.70588235294122</v>
      </c>
      <c r="AB20" s="144">
        <f t="shared" si="4"/>
        <v>0</v>
      </c>
      <c r="AC20" s="145">
        <f t="shared" si="5"/>
        <v>238.23529411764707</v>
      </c>
      <c r="AD20" s="146">
        <f t="shared" si="6"/>
        <v>11316.176470588236</v>
      </c>
      <c r="AE20" s="144">
        <f t="shared" si="7"/>
        <v>357.35294117647061</v>
      </c>
      <c r="AF20" s="144">
        <f t="shared" si="8"/>
        <v>357.35294117647061</v>
      </c>
      <c r="AG20" s="144">
        <f t="shared" si="8"/>
        <v>0</v>
      </c>
      <c r="AH20" s="144">
        <f t="shared" si="8"/>
        <v>119.11764705882354</v>
      </c>
      <c r="AI20" s="137">
        <f t="shared" si="9"/>
        <v>12150</v>
      </c>
      <c r="AJ20" s="148" t="s">
        <v>482</v>
      </c>
    </row>
    <row r="21" spans="1:36" x14ac:dyDescent="0.25">
      <c r="A21" s="169" t="s">
        <v>447</v>
      </c>
      <c r="B21" s="171" t="s">
        <v>365</v>
      </c>
      <c r="C21" s="171" t="s">
        <v>447</v>
      </c>
      <c r="D21" s="171" t="s">
        <v>365</v>
      </c>
      <c r="E21" s="169" t="s">
        <v>364</v>
      </c>
      <c r="F21" s="171" t="s">
        <v>448</v>
      </c>
      <c r="G21" s="171" t="s">
        <v>449</v>
      </c>
      <c r="H21" s="171" t="s">
        <v>480</v>
      </c>
      <c r="I21" s="172">
        <v>79</v>
      </c>
      <c r="J21" s="173">
        <v>9</v>
      </c>
      <c r="K21" s="173">
        <v>0</v>
      </c>
      <c r="L21" s="173">
        <v>0</v>
      </c>
      <c r="M21" s="173"/>
      <c r="N21" s="173"/>
      <c r="O21" s="171"/>
      <c r="P21" s="170"/>
      <c r="Q21" s="170"/>
      <c r="R21" s="170">
        <v>707</v>
      </c>
      <c r="S21" s="170">
        <v>15316</v>
      </c>
      <c r="T21" s="170">
        <v>7540</v>
      </c>
      <c r="U21" s="170"/>
      <c r="V21" s="174">
        <v>40269</v>
      </c>
      <c r="W21" s="170" t="s">
        <v>1460</v>
      </c>
      <c r="X21" s="175">
        <f t="shared" si="0"/>
        <v>23563</v>
      </c>
      <c r="Y21" s="176">
        <f t="shared" si="1"/>
        <v>21153.147727272728</v>
      </c>
      <c r="Z21" s="176">
        <f t="shared" si="2"/>
        <v>1204.9261363636363</v>
      </c>
      <c r="AA21" s="176">
        <f t="shared" si="3"/>
        <v>1204.9261363636363</v>
      </c>
      <c r="AB21" s="176">
        <f t="shared" si="4"/>
        <v>0</v>
      </c>
      <c r="AC21" s="177">
        <f t="shared" si="5"/>
        <v>0</v>
      </c>
      <c r="AD21" s="178">
        <f t="shared" si="6"/>
        <v>10576.573863636364</v>
      </c>
      <c r="AE21" s="176">
        <f t="shared" si="7"/>
        <v>602.46306818181813</v>
      </c>
      <c r="AF21" s="176">
        <f t="shared" si="8"/>
        <v>602.46306818181813</v>
      </c>
      <c r="AG21" s="176">
        <f t="shared" si="8"/>
        <v>0</v>
      </c>
      <c r="AH21" s="176">
        <f t="shared" si="8"/>
        <v>0</v>
      </c>
      <c r="AI21" s="176">
        <f t="shared" si="9"/>
        <v>11781.5</v>
      </c>
      <c r="AJ21" s="173" t="s">
        <v>479</v>
      </c>
    </row>
    <row r="22" spans="1:36" x14ac:dyDescent="0.25">
      <c r="A22" s="135" t="s">
        <v>356</v>
      </c>
      <c r="B22" s="53" t="s">
        <v>355</v>
      </c>
      <c r="C22" s="53" t="s">
        <v>356</v>
      </c>
      <c r="D22" s="118" t="s">
        <v>355</v>
      </c>
      <c r="E22" s="104" t="s">
        <v>354</v>
      </c>
      <c r="F22" s="118" t="s">
        <v>357</v>
      </c>
      <c r="G22" s="118" t="s">
        <v>358</v>
      </c>
      <c r="H22" s="118" t="s">
        <v>480</v>
      </c>
      <c r="I22" s="104">
        <v>12</v>
      </c>
      <c r="J22" s="122">
        <v>4</v>
      </c>
      <c r="K22" s="122">
        <v>0</v>
      </c>
      <c r="L22" s="122">
        <v>0</v>
      </c>
      <c r="M22" s="122"/>
      <c r="N22" s="122"/>
      <c r="S22" s="118">
        <v>8066</v>
      </c>
      <c r="T22" s="118">
        <v>12098</v>
      </c>
      <c r="V22" s="121">
        <v>39815</v>
      </c>
      <c r="W22" s="118" t="s">
        <v>1448</v>
      </c>
      <c r="X22" s="136">
        <f t="shared" si="0"/>
        <v>20164</v>
      </c>
      <c r="Y22" s="137">
        <f t="shared" si="1"/>
        <v>15123</v>
      </c>
      <c r="Z22" s="137">
        <f t="shared" si="2"/>
        <v>2520.5</v>
      </c>
      <c r="AA22" s="137">
        <f t="shared" si="3"/>
        <v>2520.5</v>
      </c>
      <c r="AB22" s="137">
        <f t="shared" si="4"/>
        <v>0</v>
      </c>
      <c r="AC22" s="138">
        <f t="shared" si="5"/>
        <v>0</v>
      </c>
      <c r="AD22" s="139">
        <f t="shared" si="6"/>
        <v>7561.5</v>
      </c>
      <c r="AE22" s="137">
        <f t="shared" si="7"/>
        <v>1260.25</v>
      </c>
      <c r="AF22" s="137">
        <f t="shared" si="8"/>
        <v>1260.25</v>
      </c>
      <c r="AG22" s="137">
        <f t="shared" si="8"/>
        <v>0</v>
      </c>
      <c r="AH22" s="137">
        <f t="shared" si="8"/>
        <v>0</v>
      </c>
      <c r="AI22" s="137">
        <f t="shared" si="9"/>
        <v>10082</v>
      </c>
      <c r="AJ22" s="122" t="s">
        <v>479</v>
      </c>
    </row>
    <row r="23" spans="1:36" x14ac:dyDescent="0.25">
      <c r="A23" s="135" t="s">
        <v>381</v>
      </c>
      <c r="B23" s="53" t="s">
        <v>380</v>
      </c>
      <c r="C23" s="53" t="s">
        <v>381</v>
      </c>
      <c r="D23" s="118" t="s">
        <v>380</v>
      </c>
      <c r="E23" s="104" t="s">
        <v>379</v>
      </c>
      <c r="F23" s="118" t="s">
        <v>382</v>
      </c>
      <c r="G23" s="118" t="s">
        <v>382</v>
      </c>
      <c r="H23" s="118" t="s">
        <v>480</v>
      </c>
      <c r="I23" s="104">
        <v>4</v>
      </c>
      <c r="J23" s="122">
        <v>0</v>
      </c>
      <c r="K23" s="122">
        <v>0</v>
      </c>
      <c r="L23" s="122">
        <v>0</v>
      </c>
      <c r="M23" s="122"/>
      <c r="N23" s="122"/>
      <c r="S23" s="118">
        <v>9825</v>
      </c>
      <c r="T23" s="118">
        <v>4500</v>
      </c>
      <c r="V23" s="121">
        <v>39754</v>
      </c>
      <c r="W23" s="118" t="s">
        <v>1429</v>
      </c>
      <c r="X23" s="136">
        <f t="shared" si="0"/>
        <v>14325</v>
      </c>
      <c r="Y23" s="137">
        <f t="shared" si="1"/>
        <v>14325</v>
      </c>
      <c r="Z23" s="137">
        <f t="shared" si="2"/>
        <v>0</v>
      </c>
      <c r="AA23" s="137">
        <f t="shared" si="3"/>
        <v>0</v>
      </c>
      <c r="AB23" s="137">
        <f t="shared" si="4"/>
        <v>0</v>
      </c>
      <c r="AC23" s="138">
        <f t="shared" si="5"/>
        <v>0</v>
      </c>
      <c r="AD23" s="139">
        <f t="shared" si="6"/>
        <v>7162.5</v>
      </c>
      <c r="AE23" s="137">
        <f t="shared" si="7"/>
        <v>0</v>
      </c>
      <c r="AF23" s="137">
        <f t="shared" si="8"/>
        <v>0</v>
      </c>
      <c r="AG23" s="137">
        <f t="shared" si="8"/>
        <v>0</v>
      </c>
      <c r="AH23" s="137">
        <f t="shared" si="8"/>
        <v>0</v>
      </c>
      <c r="AI23" s="137">
        <f t="shared" si="9"/>
        <v>7162.5</v>
      </c>
      <c r="AJ23" s="122" t="s">
        <v>479</v>
      </c>
    </row>
    <row r="24" spans="1:36" x14ac:dyDescent="0.25">
      <c r="A24" s="135" t="s">
        <v>393</v>
      </c>
      <c r="B24" s="53" t="s">
        <v>392</v>
      </c>
      <c r="C24" s="53" t="s">
        <v>393</v>
      </c>
      <c r="D24" s="118" t="s">
        <v>392</v>
      </c>
      <c r="E24" s="135" t="s">
        <v>391</v>
      </c>
      <c r="F24" s="118" t="s">
        <v>394</v>
      </c>
      <c r="G24" s="118" t="s">
        <v>395</v>
      </c>
      <c r="H24" s="118" t="s">
        <v>480</v>
      </c>
      <c r="I24" s="104">
        <v>24</v>
      </c>
      <c r="J24" s="122">
        <v>1</v>
      </c>
      <c r="K24" s="122">
        <v>0</v>
      </c>
      <c r="L24" s="122">
        <v>1</v>
      </c>
      <c r="M24" s="122"/>
      <c r="N24" s="122"/>
      <c r="S24" s="118">
        <v>12728</v>
      </c>
      <c r="T24" s="118">
        <v>4243</v>
      </c>
      <c r="V24" s="121">
        <v>40544</v>
      </c>
      <c r="X24" s="136">
        <f t="shared" si="0"/>
        <v>16971</v>
      </c>
      <c r="Y24" s="137">
        <f t="shared" si="1"/>
        <v>15665.538461538461</v>
      </c>
      <c r="Z24" s="137">
        <f t="shared" si="2"/>
        <v>326.36538461538464</v>
      </c>
      <c r="AA24" s="137">
        <f t="shared" si="3"/>
        <v>326.36538461538464</v>
      </c>
      <c r="AB24" s="137">
        <f t="shared" si="4"/>
        <v>0</v>
      </c>
      <c r="AC24" s="138">
        <f t="shared" si="5"/>
        <v>652.73076923076928</v>
      </c>
      <c r="AD24" s="139">
        <f t="shared" si="6"/>
        <v>7832.7692307692305</v>
      </c>
      <c r="AE24" s="137">
        <f t="shared" si="7"/>
        <v>163.18269230769232</v>
      </c>
      <c r="AF24" s="137">
        <f t="shared" si="8"/>
        <v>163.18269230769232</v>
      </c>
      <c r="AG24" s="137">
        <f t="shared" si="8"/>
        <v>0</v>
      </c>
      <c r="AH24" s="137">
        <f t="shared" si="8"/>
        <v>326.36538461538464</v>
      </c>
      <c r="AI24" s="137">
        <f t="shared" si="9"/>
        <v>8485.5</v>
      </c>
      <c r="AJ24" s="122" t="s">
        <v>479</v>
      </c>
    </row>
    <row r="25" spans="1:36" x14ac:dyDescent="0.25">
      <c r="A25" s="135" t="s">
        <v>434</v>
      </c>
      <c r="B25" s="53" t="s">
        <v>419</v>
      </c>
      <c r="C25" s="53" t="s">
        <v>434</v>
      </c>
      <c r="D25" s="118" t="s">
        <v>419</v>
      </c>
      <c r="E25" s="135" t="s">
        <v>418</v>
      </c>
      <c r="F25" s="118" t="s">
        <v>421</v>
      </c>
      <c r="G25" s="118" t="s">
        <v>435</v>
      </c>
      <c r="H25" s="118" t="s">
        <v>480</v>
      </c>
      <c r="I25" s="104">
        <v>81</v>
      </c>
      <c r="J25" s="122">
        <v>5</v>
      </c>
      <c r="K25" s="122">
        <v>0</v>
      </c>
      <c r="L25" s="122">
        <v>1</v>
      </c>
      <c r="M25" s="122"/>
      <c r="N25" s="122"/>
      <c r="O25" s="118">
        <v>1</v>
      </c>
      <c r="S25" s="118">
        <v>11072</v>
      </c>
      <c r="T25" s="118">
        <v>7381</v>
      </c>
      <c r="V25" s="121">
        <v>40909</v>
      </c>
      <c r="W25" s="118" t="s">
        <v>1429</v>
      </c>
      <c r="X25" s="136">
        <f t="shared" si="0"/>
        <v>18453</v>
      </c>
      <c r="Y25" s="137">
        <f t="shared" si="1"/>
        <v>17180.379310344826</v>
      </c>
      <c r="Z25" s="137">
        <f t="shared" si="2"/>
        <v>530.25862068965512</v>
      </c>
      <c r="AA25" s="137">
        <f t="shared" si="3"/>
        <v>530.25862068965512</v>
      </c>
      <c r="AB25" s="137">
        <f t="shared" si="4"/>
        <v>0</v>
      </c>
      <c r="AC25" s="138">
        <f t="shared" si="5"/>
        <v>212.10344827586206</v>
      </c>
      <c r="AD25" s="139">
        <f t="shared" si="6"/>
        <v>8590.189655172413</v>
      </c>
      <c r="AE25" s="137">
        <f t="shared" si="7"/>
        <v>265.12931034482756</v>
      </c>
      <c r="AF25" s="137">
        <f t="shared" si="8"/>
        <v>265.12931034482756</v>
      </c>
      <c r="AG25" s="137">
        <f t="shared" si="8"/>
        <v>0</v>
      </c>
      <c r="AH25" s="137">
        <f t="shared" si="8"/>
        <v>106.05172413793103</v>
      </c>
      <c r="AI25" s="137">
        <f t="shared" si="9"/>
        <v>9226.5</v>
      </c>
      <c r="AJ25" s="122" t="s">
        <v>479</v>
      </c>
    </row>
    <row r="26" spans="1:36" x14ac:dyDescent="0.25">
      <c r="A26" s="169" t="s">
        <v>420</v>
      </c>
      <c r="B26" s="171" t="s">
        <v>419</v>
      </c>
      <c r="C26" s="171" t="s">
        <v>420</v>
      </c>
      <c r="D26" s="171" t="s">
        <v>419</v>
      </c>
      <c r="E26" s="169" t="s">
        <v>418</v>
      </c>
      <c r="F26" s="170" t="s">
        <v>421</v>
      </c>
      <c r="G26" s="170" t="s">
        <v>422</v>
      </c>
      <c r="H26" s="170" t="s">
        <v>480</v>
      </c>
      <c r="I26" s="172">
        <v>95</v>
      </c>
      <c r="J26" s="173">
        <v>3</v>
      </c>
      <c r="K26" s="173"/>
      <c r="L26" s="173">
        <v>3</v>
      </c>
      <c r="M26" s="173"/>
      <c r="N26" s="173"/>
      <c r="O26" s="170">
        <v>4</v>
      </c>
      <c r="P26" s="170"/>
      <c r="Q26" s="170"/>
      <c r="R26" s="170">
        <v>100</v>
      </c>
      <c r="S26" s="170">
        <v>15374</v>
      </c>
      <c r="T26" s="170">
        <v>6633</v>
      </c>
      <c r="U26" s="170"/>
      <c r="V26" s="174">
        <v>40239</v>
      </c>
      <c r="W26" s="170" t="s">
        <v>1448</v>
      </c>
      <c r="X26" s="175">
        <f t="shared" si="0"/>
        <v>22107</v>
      </c>
      <c r="Y26" s="176">
        <f t="shared" si="1"/>
        <v>20793.712871287127</v>
      </c>
      <c r="Z26" s="176">
        <f t="shared" si="2"/>
        <v>328.3217821782178</v>
      </c>
      <c r="AA26" s="176">
        <f t="shared" si="3"/>
        <v>328.3217821782178</v>
      </c>
      <c r="AB26" s="176">
        <f t="shared" si="4"/>
        <v>0</v>
      </c>
      <c r="AC26" s="177">
        <f t="shared" si="5"/>
        <v>656.6435643564356</v>
      </c>
      <c r="AD26" s="178">
        <f t="shared" si="6"/>
        <v>10396.856435643564</v>
      </c>
      <c r="AE26" s="176">
        <f t="shared" si="7"/>
        <v>164.1608910891089</v>
      </c>
      <c r="AF26" s="176">
        <f t="shared" si="8"/>
        <v>164.1608910891089</v>
      </c>
      <c r="AG26" s="176">
        <f t="shared" si="8"/>
        <v>0</v>
      </c>
      <c r="AH26" s="176">
        <f t="shared" si="8"/>
        <v>328.3217821782178</v>
      </c>
      <c r="AI26" s="176">
        <f t="shared" si="9"/>
        <v>11053.499999999998</v>
      </c>
      <c r="AJ26" s="173" t="s">
        <v>479</v>
      </c>
    </row>
    <row r="27" spans="1:36" x14ac:dyDescent="0.25">
      <c r="A27" s="169" t="s">
        <v>376</v>
      </c>
      <c r="B27" s="171" t="s">
        <v>375</v>
      </c>
      <c r="C27" s="171" t="s">
        <v>376</v>
      </c>
      <c r="D27" s="171" t="s">
        <v>375</v>
      </c>
      <c r="E27" s="169" t="s">
        <v>374</v>
      </c>
      <c r="F27" s="171" t="s">
        <v>377</v>
      </c>
      <c r="G27" s="171" t="s">
        <v>378</v>
      </c>
      <c r="H27" s="171" t="s">
        <v>480</v>
      </c>
      <c r="I27" s="179">
        <v>76</v>
      </c>
      <c r="J27" s="180">
        <v>7</v>
      </c>
      <c r="K27" s="180">
        <v>0</v>
      </c>
      <c r="L27" s="180">
        <v>9</v>
      </c>
      <c r="M27" s="180"/>
      <c r="N27" s="180"/>
      <c r="O27" s="171"/>
      <c r="P27" s="170"/>
      <c r="Q27" s="170"/>
      <c r="R27" s="170">
        <v>5000</v>
      </c>
      <c r="S27" s="170">
        <v>22718</v>
      </c>
      <c r="T27" s="170">
        <v>11703</v>
      </c>
      <c r="U27" s="170"/>
      <c r="V27" s="174">
        <v>41000</v>
      </c>
      <c r="W27" s="170" t="s">
        <v>1460</v>
      </c>
      <c r="X27" s="181">
        <f t="shared" si="0"/>
        <v>39421</v>
      </c>
      <c r="Y27" s="182">
        <f t="shared" si="1"/>
        <v>32565.17391304348</v>
      </c>
      <c r="Z27" s="182">
        <f t="shared" si="2"/>
        <v>1499.7119565217392</v>
      </c>
      <c r="AA27" s="182">
        <f t="shared" si="3"/>
        <v>1499.7119565217392</v>
      </c>
      <c r="AB27" s="182">
        <f t="shared" si="4"/>
        <v>0</v>
      </c>
      <c r="AC27" s="183">
        <f t="shared" si="5"/>
        <v>3856.4021739130435</v>
      </c>
      <c r="AD27" s="184">
        <f>Y27/2+249.5</f>
        <v>16532.08695652174</v>
      </c>
      <c r="AE27" s="182">
        <f t="shared" si="7"/>
        <v>749.85597826086962</v>
      </c>
      <c r="AF27" s="182">
        <f>AA27/2</f>
        <v>749.85597826086962</v>
      </c>
      <c r="AG27" s="182">
        <f>AB27/2</f>
        <v>0</v>
      </c>
      <c r="AH27" s="182">
        <f>(AC27/2)-249.5</f>
        <v>1678.7010869565217</v>
      </c>
      <c r="AI27" s="176">
        <f t="shared" si="9"/>
        <v>19710.499999999996</v>
      </c>
      <c r="AJ27" s="180" t="s">
        <v>483</v>
      </c>
    </row>
    <row r="28" spans="1:36" x14ac:dyDescent="0.25">
      <c r="A28" s="135" t="s">
        <v>423</v>
      </c>
      <c r="B28" s="53" t="s">
        <v>419</v>
      </c>
      <c r="C28" s="53" t="s">
        <v>423</v>
      </c>
      <c r="D28" s="53" t="s">
        <v>419</v>
      </c>
      <c r="E28" s="154" t="s">
        <v>418</v>
      </c>
      <c r="F28" s="53" t="s">
        <v>424</v>
      </c>
      <c r="G28" s="53" t="s">
        <v>425</v>
      </c>
      <c r="H28" s="53" t="s">
        <v>480</v>
      </c>
      <c r="I28" s="141">
        <v>63</v>
      </c>
      <c r="J28" s="142">
        <v>3</v>
      </c>
      <c r="K28" s="142">
        <v>4</v>
      </c>
      <c r="L28" s="142">
        <v>1</v>
      </c>
      <c r="M28" s="142">
        <v>0</v>
      </c>
      <c r="N28" s="142"/>
      <c r="O28" s="53"/>
      <c r="S28" s="118">
        <v>13966</v>
      </c>
      <c r="T28" s="118">
        <v>7520</v>
      </c>
      <c r="U28" s="118">
        <v>0</v>
      </c>
      <c r="V28" s="121">
        <v>40789</v>
      </c>
      <c r="W28" s="118" t="s">
        <v>1448</v>
      </c>
      <c r="X28" s="143">
        <f t="shared" si="0"/>
        <v>21486</v>
      </c>
      <c r="Y28" s="144">
        <f t="shared" si="1"/>
        <v>19065.042253521126</v>
      </c>
      <c r="Z28" s="144">
        <f t="shared" si="2"/>
        <v>453.92957746478874</v>
      </c>
      <c r="AA28" s="144">
        <f t="shared" si="3"/>
        <v>453.92957746478874</v>
      </c>
      <c r="AB28" s="144">
        <f t="shared" si="4"/>
        <v>1210.4788732394366</v>
      </c>
      <c r="AC28" s="145">
        <f t="shared" si="5"/>
        <v>302.61971830985914</v>
      </c>
      <c r="AD28" s="146">
        <f>Y28/2+399</f>
        <v>9931.5211267605628</v>
      </c>
      <c r="AE28" s="144">
        <f t="shared" si="7"/>
        <v>226.96478873239437</v>
      </c>
      <c r="AF28" s="144">
        <f t="shared" ref="AF28:AG40" si="10">AA28/2</f>
        <v>226.96478873239437</v>
      </c>
      <c r="AG28" s="144">
        <v>0</v>
      </c>
      <c r="AH28" s="144">
        <f t="shared" ref="AH28:AH40" si="11">AC28/2</f>
        <v>151.30985915492957</v>
      </c>
      <c r="AI28" s="137">
        <f t="shared" si="9"/>
        <v>10536.76056338028</v>
      </c>
      <c r="AJ28" s="142" t="s">
        <v>484</v>
      </c>
    </row>
    <row r="29" spans="1:36" x14ac:dyDescent="0.25">
      <c r="A29" s="154" t="s">
        <v>438</v>
      </c>
      <c r="B29" s="53" t="s">
        <v>437</v>
      </c>
      <c r="C29" s="53" t="s">
        <v>438</v>
      </c>
      <c r="D29" s="53" t="s">
        <v>437</v>
      </c>
      <c r="E29" s="155" t="s">
        <v>436</v>
      </c>
      <c r="F29" s="53" t="s">
        <v>439</v>
      </c>
      <c r="G29" s="53" t="s">
        <v>440</v>
      </c>
      <c r="H29" s="53" t="s">
        <v>480</v>
      </c>
      <c r="I29" s="155">
        <v>50</v>
      </c>
      <c r="J29" s="124">
        <v>3</v>
      </c>
      <c r="K29" s="124">
        <v>0</v>
      </c>
      <c r="L29" s="124">
        <v>1</v>
      </c>
      <c r="M29" s="124"/>
      <c r="N29" s="124"/>
      <c r="O29" s="53"/>
      <c r="S29" s="118">
        <v>12858</v>
      </c>
      <c r="T29" s="118">
        <v>6757</v>
      </c>
      <c r="V29" s="121">
        <v>39816</v>
      </c>
      <c r="W29" s="118" t="s">
        <v>1460</v>
      </c>
      <c r="X29" s="156">
        <f t="shared" si="0"/>
        <v>19615</v>
      </c>
      <c r="Y29" s="157">
        <f t="shared" si="1"/>
        <v>18162.037037037036</v>
      </c>
      <c r="Z29" s="157">
        <f t="shared" si="2"/>
        <v>544.86111111111109</v>
      </c>
      <c r="AA29" s="157">
        <f t="shared" si="3"/>
        <v>544.86111111111109</v>
      </c>
      <c r="AB29" s="157">
        <f t="shared" si="4"/>
        <v>0</v>
      </c>
      <c r="AC29" s="158">
        <f t="shared" si="5"/>
        <v>363.24074074074076</v>
      </c>
      <c r="AD29" s="159">
        <f t="shared" ref="AD29:AD40" si="12">Y29/2</f>
        <v>9081.0185185185182</v>
      </c>
      <c r="AE29" s="157">
        <f t="shared" si="7"/>
        <v>272.43055555555554</v>
      </c>
      <c r="AF29" s="157">
        <f t="shared" si="10"/>
        <v>272.43055555555554</v>
      </c>
      <c r="AG29" s="157">
        <f t="shared" si="10"/>
        <v>0</v>
      </c>
      <c r="AH29" s="157">
        <f t="shared" si="11"/>
        <v>181.62037037037038</v>
      </c>
      <c r="AI29" s="157">
        <f t="shared" si="9"/>
        <v>9807.4999999999982</v>
      </c>
      <c r="AJ29" s="150" t="s">
        <v>479</v>
      </c>
    </row>
    <row r="30" spans="1:36" x14ac:dyDescent="0.25">
      <c r="A30" s="154" t="s">
        <v>445</v>
      </c>
      <c r="B30" s="53" t="s">
        <v>375</v>
      </c>
      <c r="C30" s="53" t="s">
        <v>445</v>
      </c>
      <c r="D30" s="53" t="s">
        <v>375</v>
      </c>
      <c r="E30" s="155" t="s">
        <v>374</v>
      </c>
      <c r="F30" s="53" t="s">
        <v>446</v>
      </c>
      <c r="G30" s="53" t="s">
        <v>375</v>
      </c>
      <c r="H30" s="53" t="s">
        <v>480</v>
      </c>
      <c r="I30" s="155">
        <v>114</v>
      </c>
      <c r="J30" s="124">
        <v>8</v>
      </c>
      <c r="K30" s="124">
        <v>0</v>
      </c>
      <c r="L30" s="124">
        <v>0</v>
      </c>
      <c r="M30" s="124"/>
      <c r="N30" s="124"/>
      <c r="O30" s="53"/>
      <c r="S30" s="118">
        <v>18203</v>
      </c>
      <c r="T30" s="118">
        <v>12136</v>
      </c>
      <c r="V30" s="121">
        <v>39695</v>
      </c>
      <c r="W30" s="118" t="s">
        <v>1429</v>
      </c>
      <c r="X30" s="156">
        <f t="shared" si="0"/>
        <v>30339</v>
      </c>
      <c r="Y30" s="157">
        <f t="shared" si="1"/>
        <v>28349.557377049179</v>
      </c>
      <c r="Z30" s="157">
        <f t="shared" si="2"/>
        <v>994.72131147540983</v>
      </c>
      <c r="AA30" s="157">
        <f t="shared" si="3"/>
        <v>994.72131147540983</v>
      </c>
      <c r="AB30" s="157">
        <f t="shared" si="4"/>
        <v>0</v>
      </c>
      <c r="AC30" s="158">
        <f t="shared" si="5"/>
        <v>0</v>
      </c>
      <c r="AD30" s="159">
        <f t="shared" si="12"/>
        <v>14174.77868852459</v>
      </c>
      <c r="AE30" s="157">
        <f t="shared" si="7"/>
        <v>497.36065573770492</v>
      </c>
      <c r="AF30" s="157">
        <f t="shared" si="10"/>
        <v>497.36065573770492</v>
      </c>
      <c r="AG30" s="157">
        <f t="shared" si="10"/>
        <v>0</v>
      </c>
      <c r="AH30" s="157">
        <f t="shared" si="11"/>
        <v>0</v>
      </c>
      <c r="AI30" s="157">
        <f t="shared" si="9"/>
        <v>15169.499999999998</v>
      </c>
      <c r="AJ30" s="150" t="s">
        <v>479</v>
      </c>
    </row>
    <row r="31" spans="1:36" x14ac:dyDescent="0.25">
      <c r="A31" s="154" t="s">
        <v>399</v>
      </c>
      <c r="B31" s="53" t="s">
        <v>335</v>
      </c>
      <c r="C31" s="53" t="s">
        <v>399</v>
      </c>
      <c r="D31" s="118" t="s">
        <v>335</v>
      </c>
      <c r="E31" s="104" t="s">
        <v>334</v>
      </c>
      <c r="F31" s="53" t="s">
        <v>335</v>
      </c>
      <c r="G31" s="53" t="s">
        <v>335</v>
      </c>
      <c r="H31" s="53" t="s">
        <v>480</v>
      </c>
      <c r="I31" s="155">
        <v>63</v>
      </c>
      <c r="J31" s="124">
        <v>7</v>
      </c>
      <c r="K31" s="124">
        <v>0</v>
      </c>
      <c r="L31" s="124"/>
      <c r="M31" s="124"/>
      <c r="N31" s="124"/>
      <c r="O31" s="53"/>
      <c r="S31" s="118">
        <v>12529</v>
      </c>
      <c r="T31" s="118">
        <v>6728</v>
      </c>
      <c r="V31" s="121">
        <v>39603</v>
      </c>
      <c r="W31" s="118" t="s">
        <v>1429</v>
      </c>
      <c r="X31" s="136">
        <f t="shared" si="0"/>
        <v>19257</v>
      </c>
      <c r="Y31" s="137">
        <f t="shared" si="1"/>
        <v>17331.3</v>
      </c>
      <c r="Z31" s="137">
        <f t="shared" si="2"/>
        <v>962.85</v>
      </c>
      <c r="AA31" s="137">
        <f t="shared" si="3"/>
        <v>962.85</v>
      </c>
      <c r="AB31" s="137">
        <f t="shared" si="4"/>
        <v>0</v>
      </c>
      <c r="AC31" s="138">
        <f t="shared" si="5"/>
        <v>0</v>
      </c>
      <c r="AD31" s="139">
        <f t="shared" si="12"/>
        <v>8665.65</v>
      </c>
      <c r="AE31" s="137">
        <f t="shared" si="7"/>
        <v>481.42500000000001</v>
      </c>
      <c r="AF31" s="137">
        <f t="shared" si="10"/>
        <v>481.42500000000001</v>
      </c>
      <c r="AG31" s="137">
        <f t="shared" si="10"/>
        <v>0</v>
      </c>
      <c r="AH31" s="137">
        <f t="shared" si="11"/>
        <v>0</v>
      </c>
      <c r="AI31" s="137">
        <f t="shared" si="9"/>
        <v>9628.4999999999982</v>
      </c>
      <c r="AJ31" s="140" t="s">
        <v>479</v>
      </c>
    </row>
    <row r="32" spans="1:36" x14ac:dyDescent="0.25">
      <c r="A32" s="135" t="s">
        <v>404</v>
      </c>
      <c r="B32" s="53" t="s">
        <v>370</v>
      </c>
      <c r="C32" s="53" t="s">
        <v>404</v>
      </c>
      <c r="D32" s="118" t="s">
        <v>370</v>
      </c>
      <c r="E32" s="135" t="s">
        <v>369</v>
      </c>
      <c r="F32" s="118" t="s">
        <v>405</v>
      </c>
      <c r="G32" s="118" t="s">
        <v>1925</v>
      </c>
      <c r="H32" s="118" t="s">
        <v>480</v>
      </c>
      <c r="I32" s="104">
        <v>56</v>
      </c>
      <c r="J32" s="122">
        <v>6</v>
      </c>
      <c r="K32" s="122">
        <v>3</v>
      </c>
      <c r="L32" s="122">
        <v>3</v>
      </c>
      <c r="M32" s="122"/>
      <c r="N32" s="122"/>
      <c r="S32" s="118">
        <v>18975</v>
      </c>
      <c r="T32" s="118">
        <v>12650</v>
      </c>
      <c r="V32" s="121">
        <v>40288</v>
      </c>
      <c r="W32" s="118" t="s">
        <v>1460</v>
      </c>
      <c r="X32" s="136">
        <f t="shared" si="0"/>
        <v>31625</v>
      </c>
      <c r="Y32" s="137">
        <f t="shared" si="1"/>
        <v>26044.117647058825</v>
      </c>
      <c r="Z32" s="137">
        <f t="shared" si="2"/>
        <v>1395.2205882352941</v>
      </c>
      <c r="AA32" s="137">
        <f t="shared" si="3"/>
        <v>1395.2205882352941</v>
      </c>
      <c r="AB32" s="137">
        <f t="shared" si="4"/>
        <v>1395.2205882352941</v>
      </c>
      <c r="AC32" s="138">
        <f t="shared" si="5"/>
        <v>1395.2205882352941</v>
      </c>
      <c r="AD32" s="139">
        <f t="shared" si="12"/>
        <v>13022.058823529413</v>
      </c>
      <c r="AE32" s="137">
        <f t="shared" si="7"/>
        <v>697.61029411764707</v>
      </c>
      <c r="AF32" s="137">
        <f t="shared" si="10"/>
        <v>697.61029411764707</v>
      </c>
      <c r="AG32" s="137">
        <f t="shared" si="10"/>
        <v>697.61029411764707</v>
      </c>
      <c r="AH32" s="137">
        <f t="shared" si="11"/>
        <v>697.61029411764707</v>
      </c>
      <c r="AI32" s="137">
        <f t="shared" si="9"/>
        <v>15812.5</v>
      </c>
      <c r="AJ32" s="140" t="s">
        <v>479</v>
      </c>
    </row>
    <row r="33" spans="1:36" x14ac:dyDescent="0.25">
      <c r="A33" s="135" t="s">
        <v>426</v>
      </c>
      <c r="B33" s="53" t="s">
        <v>365</v>
      </c>
      <c r="C33" s="53" t="s">
        <v>426</v>
      </c>
      <c r="D33" s="118" t="s">
        <v>365</v>
      </c>
      <c r="E33" s="104" t="s">
        <v>364</v>
      </c>
      <c r="F33" s="118" t="s">
        <v>427</v>
      </c>
      <c r="G33" s="118" t="s">
        <v>428</v>
      </c>
      <c r="H33" s="118" t="s">
        <v>480</v>
      </c>
      <c r="I33" s="147">
        <v>30</v>
      </c>
      <c r="J33" s="148">
        <v>3</v>
      </c>
      <c r="K33" s="148">
        <v>0</v>
      </c>
      <c r="L33" s="148">
        <v>0</v>
      </c>
      <c r="M33" s="148"/>
      <c r="N33" s="148"/>
      <c r="S33" s="118">
        <v>5049</v>
      </c>
      <c r="T33" s="118">
        <v>2500</v>
      </c>
      <c r="V33" s="121">
        <v>39867</v>
      </c>
      <c r="X33" s="149">
        <f t="shared" si="0"/>
        <v>7549</v>
      </c>
      <c r="Y33" s="144">
        <f t="shared" si="1"/>
        <v>6862.727272727273</v>
      </c>
      <c r="Z33" s="144">
        <f t="shared" si="2"/>
        <v>343.13636363636363</v>
      </c>
      <c r="AA33" s="144">
        <f t="shared" si="3"/>
        <v>343.13636363636363</v>
      </c>
      <c r="AB33" s="144">
        <f t="shared" si="4"/>
        <v>0</v>
      </c>
      <c r="AC33" s="145">
        <f t="shared" si="5"/>
        <v>0</v>
      </c>
      <c r="AD33" s="146">
        <f t="shared" si="12"/>
        <v>3431.3636363636365</v>
      </c>
      <c r="AE33" s="144">
        <f t="shared" si="7"/>
        <v>171.56818181818181</v>
      </c>
      <c r="AF33" s="144">
        <f t="shared" si="10"/>
        <v>171.56818181818181</v>
      </c>
      <c r="AG33" s="144">
        <f t="shared" si="10"/>
        <v>0</v>
      </c>
      <c r="AH33" s="144">
        <f t="shared" si="11"/>
        <v>0</v>
      </c>
      <c r="AI33" s="137">
        <f t="shared" si="9"/>
        <v>3774.5000000000005</v>
      </c>
      <c r="AJ33" s="148" t="s">
        <v>485</v>
      </c>
    </row>
    <row r="34" spans="1:36" x14ac:dyDescent="0.25">
      <c r="A34" s="135" t="s">
        <v>362</v>
      </c>
      <c r="B34" s="53" t="s">
        <v>329</v>
      </c>
      <c r="C34" s="53" t="s">
        <v>362</v>
      </c>
      <c r="D34" s="118" t="s">
        <v>329</v>
      </c>
      <c r="E34" s="104" t="s">
        <v>328</v>
      </c>
      <c r="F34" s="118" t="s">
        <v>360</v>
      </c>
      <c r="G34" s="118" t="s">
        <v>363</v>
      </c>
      <c r="H34" s="118" t="s">
        <v>480</v>
      </c>
      <c r="I34" s="104">
        <v>3</v>
      </c>
      <c r="J34" s="122"/>
      <c r="K34" s="122"/>
      <c r="L34" s="122"/>
      <c r="M34" s="122"/>
      <c r="N34" s="122"/>
      <c r="S34" s="118">
        <v>150</v>
      </c>
      <c r="T34" s="118">
        <v>20</v>
      </c>
      <c r="V34" s="121">
        <v>41307</v>
      </c>
      <c r="X34" s="136">
        <f t="shared" si="0"/>
        <v>170</v>
      </c>
      <c r="Y34" s="137">
        <v>300</v>
      </c>
      <c r="Z34" s="137">
        <f t="shared" si="2"/>
        <v>0</v>
      </c>
      <c r="AA34" s="137">
        <f t="shared" si="3"/>
        <v>0</v>
      </c>
      <c r="AB34" s="137">
        <v>0</v>
      </c>
      <c r="AC34" s="138">
        <v>0</v>
      </c>
      <c r="AD34" s="139">
        <f t="shared" si="12"/>
        <v>150</v>
      </c>
      <c r="AE34" s="137">
        <f t="shared" si="7"/>
        <v>0</v>
      </c>
      <c r="AF34" s="137">
        <f t="shared" si="10"/>
        <v>0</v>
      </c>
      <c r="AG34" s="137">
        <f t="shared" si="10"/>
        <v>0</v>
      </c>
      <c r="AH34" s="137">
        <f t="shared" si="11"/>
        <v>0</v>
      </c>
      <c r="AI34" s="137">
        <f t="shared" si="9"/>
        <v>150</v>
      </c>
      <c r="AJ34" s="140" t="s">
        <v>479</v>
      </c>
    </row>
    <row r="35" spans="1:36" x14ac:dyDescent="0.25">
      <c r="A35" s="135" t="s">
        <v>359</v>
      </c>
      <c r="B35" s="53" t="s">
        <v>342</v>
      </c>
      <c r="C35" s="53" t="s">
        <v>359</v>
      </c>
      <c r="D35" s="118" t="s">
        <v>342</v>
      </c>
      <c r="E35" s="104" t="s">
        <v>341</v>
      </c>
      <c r="F35" s="118" t="s">
        <v>360</v>
      </c>
      <c r="G35" s="118" t="s">
        <v>361</v>
      </c>
      <c r="H35" s="118" t="s">
        <v>480</v>
      </c>
      <c r="I35" s="104">
        <v>22</v>
      </c>
      <c r="J35" s="122">
        <v>0</v>
      </c>
      <c r="K35" s="122"/>
      <c r="L35" s="122"/>
      <c r="M35" s="122"/>
      <c r="N35" s="122"/>
      <c r="S35" s="118">
        <v>12000</v>
      </c>
      <c r="T35" s="118">
        <v>700</v>
      </c>
      <c r="V35" s="121">
        <v>40846</v>
      </c>
      <c r="W35" s="118" t="s">
        <v>1448</v>
      </c>
      <c r="X35" s="136">
        <f t="shared" si="0"/>
        <v>12700</v>
      </c>
      <c r="Y35" s="137">
        <f t="shared" ref="Y35:Y40" si="13">$X35*I35/SUM($I35:$J35,$K35,$L35)</f>
        <v>12700</v>
      </c>
      <c r="Z35" s="137">
        <f t="shared" si="2"/>
        <v>0</v>
      </c>
      <c r="AA35" s="137">
        <f t="shared" si="3"/>
        <v>0</v>
      </c>
      <c r="AB35" s="137">
        <f t="shared" ref="AB35:AC40" si="14">$X35*K35/SUM($I35:$J35,$K35,$L35)</f>
        <v>0</v>
      </c>
      <c r="AC35" s="138">
        <f t="shared" si="14"/>
        <v>0</v>
      </c>
      <c r="AD35" s="139">
        <f t="shared" si="12"/>
        <v>6350</v>
      </c>
      <c r="AE35" s="137">
        <f t="shared" si="7"/>
        <v>0</v>
      </c>
      <c r="AF35" s="137">
        <f t="shared" si="10"/>
        <v>0</v>
      </c>
      <c r="AG35" s="137">
        <f t="shared" si="10"/>
        <v>0</v>
      </c>
      <c r="AH35" s="137">
        <f t="shared" si="11"/>
        <v>0</v>
      </c>
      <c r="AI35" s="137">
        <f t="shared" si="9"/>
        <v>6350</v>
      </c>
      <c r="AJ35" s="140" t="s">
        <v>479</v>
      </c>
    </row>
    <row r="36" spans="1:36" x14ac:dyDescent="0.25">
      <c r="A36" s="135" t="s">
        <v>371</v>
      </c>
      <c r="B36" s="53" t="s">
        <v>370</v>
      </c>
      <c r="C36" s="53" t="s">
        <v>371</v>
      </c>
      <c r="D36" s="118" t="s">
        <v>370</v>
      </c>
      <c r="E36" s="135" t="s">
        <v>369</v>
      </c>
      <c r="F36" s="118" t="s">
        <v>372</v>
      </c>
      <c r="G36" s="118" t="s">
        <v>373</v>
      </c>
      <c r="H36" s="118" t="s">
        <v>480</v>
      </c>
      <c r="I36" s="104">
        <v>20</v>
      </c>
      <c r="J36" s="122">
        <v>1</v>
      </c>
      <c r="K36" s="122"/>
      <c r="L36" s="122">
        <v>1</v>
      </c>
      <c r="M36" s="122"/>
      <c r="N36" s="122"/>
      <c r="S36" s="118">
        <v>75</v>
      </c>
      <c r="T36" s="118">
        <v>475</v>
      </c>
      <c r="V36" s="121">
        <v>41274</v>
      </c>
      <c r="W36" s="118" t="s">
        <v>1448</v>
      </c>
      <c r="X36" s="136">
        <f t="shared" si="0"/>
        <v>550</v>
      </c>
      <c r="Y36" s="137">
        <f t="shared" si="13"/>
        <v>500</v>
      </c>
      <c r="Z36" s="137">
        <f t="shared" si="2"/>
        <v>12.5</v>
      </c>
      <c r="AA36" s="137">
        <f t="shared" si="3"/>
        <v>12.5</v>
      </c>
      <c r="AB36" s="137">
        <f t="shared" si="14"/>
        <v>0</v>
      </c>
      <c r="AC36" s="138">
        <f t="shared" si="14"/>
        <v>25</v>
      </c>
      <c r="AD36" s="139">
        <f t="shared" si="12"/>
        <v>250</v>
      </c>
      <c r="AE36" s="137">
        <f t="shared" si="7"/>
        <v>6.25</v>
      </c>
      <c r="AF36" s="137">
        <f t="shared" si="10"/>
        <v>6.25</v>
      </c>
      <c r="AG36" s="137">
        <f t="shared" si="10"/>
        <v>0</v>
      </c>
      <c r="AH36" s="137">
        <f t="shared" si="11"/>
        <v>12.5</v>
      </c>
      <c r="AI36" s="137">
        <f t="shared" si="9"/>
        <v>275</v>
      </c>
      <c r="AJ36" s="140" t="s">
        <v>479</v>
      </c>
    </row>
    <row r="37" spans="1:36" x14ac:dyDescent="0.25">
      <c r="A37" s="135" t="s">
        <v>388</v>
      </c>
      <c r="B37" s="53" t="s">
        <v>387</v>
      </c>
      <c r="C37" s="53" t="s">
        <v>388</v>
      </c>
      <c r="D37" s="118" t="s">
        <v>387</v>
      </c>
      <c r="E37" s="104" t="s">
        <v>386</v>
      </c>
      <c r="F37" s="118" t="s">
        <v>389</v>
      </c>
      <c r="G37" s="118" t="s">
        <v>390</v>
      </c>
      <c r="H37" s="118" t="s">
        <v>480</v>
      </c>
      <c r="I37" s="104">
        <v>58</v>
      </c>
      <c r="J37" s="122">
        <v>4</v>
      </c>
      <c r="K37" s="122">
        <v>0</v>
      </c>
      <c r="L37" s="122">
        <v>1</v>
      </c>
      <c r="M37" s="122"/>
      <c r="N37" s="122"/>
      <c r="O37" s="118">
        <v>1</v>
      </c>
      <c r="S37" s="118">
        <v>14479</v>
      </c>
      <c r="T37" s="118">
        <v>3620</v>
      </c>
      <c r="V37" s="121">
        <v>40263</v>
      </c>
      <c r="W37" s="118" t="s">
        <v>1492</v>
      </c>
      <c r="X37" s="136">
        <f t="shared" si="0"/>
        <v>18099</v>
      </c>
      <c r="Y37" s="137">
        <f t="shared" si="13"/>
        <v>16662.571428571428</v>
      </c>
      <c r="Z37" s="137">
        <f t="shared" si="2"/>
        <v>574.57142857142856</v>
      </c>
      <c r="AA37" s="137">
        <f t="shared" si="3"/>
        <v>574.57142857142856</v>
      </c>
      <c r="AB37" s="137">
        <f t="shared" si="14"/>
        <v>0</v>
      </c>
      <c r="AC37" s="138">
        <f t="shared" si="14"/>
        <v>287.28571428571428</v>
      </c>
      <c r="AD37" s="139">
        <f t="shared" si="12"/>
        <v>8331.2857142857138</v>
      </c>
      <c r="AE37" s="137">
        <f t="shared" si="7"/>
        <v>287.28571428571428</v>
      </c>
      <c r="AF37" s="137">
        <f t="shared" si="10"/>
        <v>287.28571428571428</v>
      </c>
      <c r="AG37" s="137">
        <f t="shared" si="10"/>
        <v>0</v>
      </c>
      <c r="AH37" s="137">
        <f t="shared" si="11"/>
        <v>143.64285714285714</v>
      </c>
      <c r="AI37" s="137">
        <f t="shared" si="9"/>
        <v>9049.4999999999982</v>
      </c>
      <c r="AJ37" s="140" t="s">
        <v>479</v>
      </c>
    </row>
    <row r="38" spans="1:36" x14ac:dyDescent="0.25">
      <c r="A38" s="135" t="s">
        <v>450</v>
      </c>
      <c r="B38" s="53" t="s">
        <v>355</v>
      </c>
      <c r="C38" s="53" t="s">
        <v>450</v>
      </c>
      <c r="D38" s="118" t="s">
        <v>355</v>
      </c>
      <c r="E38" s="104" t="s">
        <v>354</v>
      </c>
      <c r="F38" s="118" t="s">
        <v>451</v>
      </c>
      <c r="G38" s="118" t="s">
        <v>452</v>
      </c>
      <c r="H38" s="118" t="s">
        <v>480</v>
      </c>
      <c r="I38" s="104">
        <v>42</v>
      </c>
      <c r="J38" s="122">
        <v>4</v>
      </c>
      <c r="K38" s="122">
        <v>1</v>
      </c>
      <c r="L38" s="122">
        <v>0</v>
      </c>
      <c r="M38" s="122"/>
      <c r="N38" s="122"/>
      <c r="S38" s="118">
        <v>8000</v>
      </c>
      <c r="T38" s="118">
        <v>22000</v>
      </c>
      <c r="U38" s="118">
        <v>200</v>
      </c>
      <c r="V38" s="121">
        <v>40484</v>
      </c>
      <c r="W38" s="118" t="s">
        <v>1460</v>
      </c>
      <c r="X38" s="136">
        <f t="shared" si="0"/>
        <v>30200</v>
      </c>
      <c r="Y38" s="137">
        <f t="shared" si="13"/>
        <v>26987.234042553191</v>
      </c>
      <c r="Z38" s="137">
        <f t="shared" si="2"/>
        <v>1285.1063829787233</v>
      </c>
      <c r="AA38" s="137">
        <f t="shared" si="3"/>
        <v>1285.1063829787233</v>
      </c>
      <c r="AB38" s="137">
        <f t="shared" si="14"/>
        <v>642.55319148936167</v>
      </c>
      <c r="AC38" s="138">
        <f t="shared" si="14"/>
        <v>0</v>
      </c>
      <c r="AD38" s="139">
        <f t="shared" si="12"/>
        <v>13493.617021276596</v>
      </c>
      <c r="AE38" s="137">
        <f t="shared" si="7"/>
        <v>642.55319148936167</v>
      </c>
      <c r="AF38" s="137">
        <f t="shared" si="10"/>
        <v>642.55319148936167</v>
      </c>
      <c r="AG38" s="137">
        <f t="shared" si="10"/>
        <v>321.27659574468083</v>
      </c>
      <c r="AH38" s="137">
        <f t="shared" si="11"/>
        <v>0</v>
      </c>
      <c r="AI38" s="137">
        <f t="shared" si="9"/>
        <v>15100</v>
      </c>
      <c r="AJ38" s="140" t="s">
        <v>479</v>
      </c>
    </row>
    <row r="39" spans="1:36" x14ac:dyDescent="0.25">
      <c r="A39" s="135" t="s">
        <v>396</v>
      </c>
      <c r="B39" s="53" t="s">
        <v>342</v>
      </c>
      <c r="C39" s="53" t="s">
        <v>396</v>
      </c>
      <c r="D39" s="118" t="s">
        <v>342</v>
      </c>
      <c r="E39" s="147" t="s">
        <v>341</v>
      </c>
      <c r="F39" s="118" t="s">
        <v>397</v>
      </c>
      <c r="G39" s="118" t="s">
        <v>398</v>
      </c>
      <c r="H39" s="118" t="s">
        <v>480</v>
      </c>
      <c r="I39" s="104">
        <v>14</v>
      </c>
      <c r="J39" s="122"/>
      <c r="K39" s="122"/>
      <c r="L39" s="122"/>
      <c r="M39" s="122"/>
      <c r="N39" s="122"/>
      <c r="S39" s="118">
        <v>175</v>
      </c>
      <c r="T39" s="118">
        <v>25</v>
      </c>
      <c r="V39" s="121">
        <v>40663</v>
      </c>
      <c r="X39" s="136">
        <f t="shared" si="0"/>
        <v>200</v>
      </c>
      <c r="Y39" s="137">
        <f t="shared" si="13"/>
        <v>200</v>
      </c>
      <c r="Z39" s="137">
        <f t="shared" si="2"/>
        <v>0</v>
      </c>
      <c r="AA39" s="137">
        <f t="shared" si="3"/>
        <v>0</v>
      </c>
      <c r="AB39" s="137">
        <f t="shared" si="14"/>
        <v>0</v>
      </c>
      <c r="AC39" s="138">
        <f t="shared" si="14"/>
        <v>0</v>
      </c>
      <c r="AD39" s="139">
        <f t="shared" si="12"/>
        <v>100</v>
      </c>
      <c r="AE39" s="137">
        <f t="shared" si="7"/>
        <v>0</v>
      </c>
      <c r="AF39" s="137">
        <f t="shared" si="10"/>
        <v>0</v>
      </c>
      <c r="AG39" s="137">
        <f t="shared" si="10"/>
        <v>0</v>
      </c>
      <c r="AH39" s="137">
        <f t="shared" si="11"/>
        <v>0</v>
      </c>
      <c r="AI39" s="137">
        <f t="shared" si="9"/>
        <v>100</v>
      </c>
      <c r="AJ39" s="140" t="s">
        <v>479</v>
      </c>
    </row>
    <row r="40" spans="1:36" ht="15.75" thickBot="1" x14ac:dyDescent="0.3">
      <c r="A40" s="135" t="s">
        <v>442</v>
      </c>
      <c r="B40" s="53" t="s">
        <v>355</v>
      </c>
      <c r="C40" s="53" t="s">
        <v>442</v>
      </c>
      <c r="D40" s="118" t="s">
        <v>355</v>
      </c>
      <c r="E40" s="104" t="s">
        <v>354</v>
      </c>
      <c r="F40" s="118" t="s">
        <v>443</v>
      </c>
      <c r="G40" s="118" t="s">
        <v>444</v>
      </c>
      <c r="H40" s="118" t="s">
        <v>480</v>
      </c>
      <c r="I40" s="147">
        <v>65</v>
      </c>
      <c r="J40" s="148"/>
      <c r="K40" s="148">
        <v>0</v>
      </c>
      <c r="L40" s="148">
        <v>1</v>
      </c>
      <c r="M40" s="148"/>
      <c r="N40" s="148"/>
      <c r="O40" s="118">
        <v>2</v>
      </c>
      <c r="S40" s="118">
        <v>8044</v>
      </c>
      <c r="T40" s="118">
        <v>4331</v>
      </c>
      <c r="V40" s="121">
        <v>40575</v>
      </c>
      <c r="W40" s="118" t="s">
        <v>1448</v>
      </c>
      <c r="X40" s="149">
        <f t="shared" si="0"/>
        <v>12375</v>
      </c>
      <c r="Y40" s="144">
        <f t="shared" si="13"/>
        <v>12187.5</v>
      </c>
      <c r="Z40" s="144">
        <f t="shared" si="2"/>
        <v>0</v>
      </c>
      <c r="AA40" s="144">
        <f t="shared" si="3"/>
        <v>0</v>
      </c>
      <c r="AB40" s="144">
        <f t="shared" si="14"/>
        <v>0</v>
      </c>
      <c r="AC40" s="145">
        <f t="shared" si="14"/>
        <v>187.5</v>
      </c>
      <c r="AD40" s="146">
        <f t="shared" si="12"/>
        <v>6093.75</v>
      </c>
      <c r="AE40" s="144">
        <f t="shared" si="7"/>
        <v>0</v>
      </c>
      <c r="AF40" s="144">
        <f t="shared" si="10"/>
        <v>0</v>
      </c>
      <c r="AG40" s="144">
        <f t="shared" si="10"/>
        <v>0</v>
      </c>
      <c r="AH40" s="144">
        <f t="shared" si="11"/>
        <v>93.75</v>
      </c>
      <c r="AI40" s="137">
        <f t="shared" si="9"/>
        <v>6187.5</v>
      </c>
      <c r="AJ40" s="148" t="s">
        <v>485</v>
      </c>
    </row>
    <row r="41" spans="1:36" ht="63.75" customHeight="1" x14ac:dyDescent="0.25">
      <c r="A41" s="352" t="s">
        <v>1288</v>
      </c>
      <c r="B41" s="352"/>
      <c r="C41" s="352"/>
      <c r="D41" s="352"/>
      <c r="E41" s="352"/>
      <c r="F41" s="352"/>
      <c r="G41" s="352"/>
      <c r="H41" s="352"/>
      <c r="I41" s="352"/>
      <c r="J41" s="352"/>
      <c r="K41" s="352"/>
      <c r="L41" s="352"/>
      <c r="M41" s="352"/>
      <c r="N41" s="352"/>
      <c r="O41" s="352"/>
      <c r="P41" s="352"/>
      <c r="Q41" s="352"/>
      <c r="R41" s="352"/>
      <c r="AI41" s="8"/>
    </row>
    <row r="42" spans="1:36" x14ac:dyDescent="0.25">
      <c r="AI42" s="8">
        <f>SUM(AI7:AI40)</f>
        <v>325924.26056338026</v>
      </c>
    </row>
  </sheetData>
  <mergeCells count="5">
    <mergeCell ref="AD4:AJ4"/>
    <mergeCell ref="A41:R41"/>
    <mergeCell ref="I4:O4"/>
    <mergeCell ref="P4:V4"/>
    <mergeCell ref="X4:AC4"/>
  </mergeCells>
  <pageMargins left="0.7" right="0.7" top="0.75" bottom="0.75" header="0.3" footer="0.3"/>
  <pageSetup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1"/>
  <sheetViews>
    <sheetView workbookViewId="0">
      <selection activeCell="F21" sqref="F21"/>
    </sheetView>
  </sheetViews>
  <sheetFormatPr defaultRowHeight="15" x14ac:dyDescent="0.25"/>
  <cols>
    <col min="1" max="1" width="5.85546875" style="29" customWidth="1"/>
    <col min="2" max="2" width="9.140625" style="29"/>
    <col min="3" max="3" width="11.28515625" style="29" customWidth="1"/>
    <col min="4" max="4" width="26.42578125" style="29" customWidth="1"/>
    <col min="5" max="5" width="8" style="29" customWidth="1"/>
    <col min="6" max="7" width="11" style="29" customWidth="1"/>
    <col min="8" max="9" width="9.140625" style="29"/>
    <col min="10" max="10" width="10.28515625" style="29" customWidth="1"/>
    <col min="11" max="235" width="9.140625" style="29"/>
    <col min="236" max="236" width="5.85546875" style="29" customWidth="1"/>
    <col min="237" max="237" width="9.140625" style="29"/>
    <col min="238" max="238" width="11.28515625" style="29" customWidth="1"/>
    <col min="239" max="239" width="26.42578125" style="29" customWidth="1"/>
    <col min="240" max="240" width="8" style="29" customWidth="1"/>
    <col min="241" max="242" width="11" style="29" customWidth="1"/>
    <col min="243" max="244" width="9.140625" style="29"/>
    <col min="245" max="249" width="19.7109375" style="29" customWidth="1"/>
    <col min="250" max="491" width="9.140625" style="29"/>
    <col min="492" max="492" width="5.85546875" style="29" customWidth="1"/>
    <col min="493" max="493" width="9.140625" style="29"/>
    <col min="494" max="494" width="11.28515625" style="29" customWidth="1"/>
    <col min="495" max="495" width="26.42578125" style="29" customWidth="1"/>
    <col min="496" max="496" width="8" style="29" customWidth="1"/>
    <col min="497" max="498" width="11" style="29" customWidth="1"/>
    <col min="499" max="500" width="9.140625" style="29"/>
    <col min="501" max="505" width="19.7109375" style="29" customWidth="1"/>
    <col min="506" max="747" width="9.140625" style="29"/>
    <col min="748" max="748" width="5.85546875" style="29" customWidth="1"/>
    <col min="749" max="749" width="9.140625" style="29"/>
    <col min="750" max="750" width="11.28515625" style="29" customWidth="1"/>
    <col min="751" max="751" width="26.42578125" style="29" customWidth="1"/>
    <col min="752" max="752" width="8" style="29" customWidth="1"/>
    <col min="753" max="754" width="11" style="29" customWidth="1"/>
    <col min="755" max="756" width="9.140625" style="29"/>
    <col min="757" max="761" width="19.7109375" style="29" customWidth="1"/>
    <col min="762" max="1003" width="9.140625" style="29"/>
    <col min="1004" max="1004" width="5.85546875" style="29" customWidth="1"/>
    <col min="1005" max="1005" width="9.140625" style="29"/>
    <col min="1006" max="1006" width="11.28515625" style="29" customWidth="1"/>
    <col min="1007" max="1007" width="26.42578125" style="29" customWidth="1"/>
    <col min="1008" max="1008" width="8" style="29" customWidth="1"/>
    <col min="1009" max="1010" width="11" style="29" customWidth="1"/>
    <col min="1011" max="1012" width="9.140625" style="29"/>
    <col min="1013" max="1017" width="19.7109375" style="29" customWidth="1"/>
    <col min="1018" max="1259" width="9.140625" style="29"/>
    <col min="1260" max="1260" width="5.85546875" style="29" customWidth="1"/>
    <col min="1261" max="1261" width="9.140625" style="29"/>
    <col min="1262" max="1262" width="11.28515625" style="29" customWidth="1"/>
    <col min="1263" max="1263" width="26.42578125" style="29" customWidth="1"/>
    <col min="1264" max="1264" width="8" style="29" customWidth="1"/>
    <col min="1265" max="1266" width="11" style="29" customWidth="1"/>
    <col min="1267" max="1268" width="9.140625" style="29"/>
    <col min="1269" max="1273" width="19.7109375" style="29" customWidth="1"/>
    <col min="1274" max="1515" width="9.140625" style="29"/>
    <col min="1516" max="1516" width="5.85546875" style="29" customWidth="1"/>
    <col min="1517" max="1517" width="9.140625" style="29"/>
    <col min="1518" max="1518" width="11.28515625" style="29" customWidth="1"/>
    <col min="1519" max="1519" width="26.42578125" style="29" customWidth="1"/>
    <col min="1520" max="1520" width="8" style="29" customWidth="1"/>
    <col min="1521" max="1522" width="11" style="29" customWidth="1"/>
    <col min="1523" max="1524" width="9.140625" style="29"/>
    <col min="1525" max="1529" width="19.7109375" style="29" customWidth="1"/>
    <col min="1530" max="1771" width="9.140625" style="29"/>
    <col min="1772" max="1772" width="5.85546875" style="29" customWidth="1"/>
    <col min="1773" max="1773" width="9.140625" style="29"/>
    <col min="1774" max="1774" width="11.28515625" style="29" customWidth="1"/>
    <col min="1775" max="1775" width="26.42578125" style="29" customWidth="1"/>
    <col min="1776" max="1776" width="8" style="29" customWidth="1"/>
    <col min="1777" max="1778" width="11" style="29" customWidth="1"/>
    <col min="1779" max="1780" width="9.140625" style="29"/>
    <col min="1781" max="1785" width="19.7109375" style="29" customWidth="1"/>
    <col min="1786" max="2027" width="9.140625" style="29"/>
    <col min="2028" max="2028" width="5.85546875" style="29" customWidth="1"/>
    <col min="2029" max="2029" width="9.140625" style="29"/>
    <col min="2030" max="2030" width="11.28515625" style="29" customWidth="1"/>
    <col min="2031" max="2031" width="26.42578125" style="29" customWidth="1"/>
    <col min="2032" max="2032" width="8" style="29" customWidth="1"/>
    <col min="2033" max="2034" width="11" style="29" customWidth="1"/>
    <col min="2035" max="2036" width="9.140625" style="29"/>
    <col min="2037" max="2041" width="19.7109375" style="29" customWidth="1"/>
    <col min="2042" max="2283" width="9.140625" style="29"/>
    <col min="2284" max="2284" width="5.85546875" style="29" customWidth="1"/>
    <col min="2285" max="2285" width="9.140625" style="29"/>
    <col min="2286" max="2286" width="11.28515625" style="29" customWidth="1"/>
    <col min="2287" max="2287" width="26.42578125" style="29" customWidth="1"/>
    <col min="2288" max="2288" width="8" style="29" customWidth="1"/>
    <col min="2289" max="2290" width="11" style="29" customWidth="1"/>
    <col min="2291" max="2292" width="9.140625" style="29"/>
    <col min="2293" max="2297" width="19.7109375" style="29" customWidth="1"/>
    <col min="2298" max="2539" width="9.140625" style="29"/>
    <col min="2540" max="2540" width="5.85546875" style="29" customWidth="1"/>
    <col min="2541" max="2541" width="9.140625" style="29"/>
    <col min="2542" max="2542" width="11.28515625" style="29" customWidth="1"/>
    <col min="2543" max="2543" width="26.42578125" style="29" customWidth="1"/>
    <col min="2544" max="2544" width="8" style="29" customWidth="1"/>
    <col min="2545" max="2546" width="11" style="29" customWidth="1"/>
    <col min="2547" max="2548" width="9.140625" style="29"/>
    <col min="2549" max="2553" width="19.7109375" style="29" customWidth="1"/>
    <col min="2554" max="2795" width="9.140625" style="29"/>
    <col min="2796" max="2796" width="5.85546875" style="29" customWidth="1"/>
    <col min="2797" max="2797" width="9.140625" style="29"/>
    <col min="2798" max="2798" width="11.28515625" style="29" customWidth="1"/>
    <col min="2799" max="2799" width="26.42578125" style="29" customWidth="1"/>
    <col min="2800" max="2800" width="8" style="29" customWidth="1"/>
    <col min="2801" max="2802" width="11" style="29" customWidth="1"/>
    <col min="2803" max="2804" width="9.140625" style="29"/>
    <col min="2805" max="2809" width="19.7109375" style="29" customWidth="1"/>
    <col min="2810" max="3051" width="9.140625" style="29"/>
    <col min="3052" max="3052" width="5.85546875" style="29" customWidth="1"/>
    <col min="3053" max="3053" width="9.140625" style="29"/>
    <col min="3054" max="3054" width="11.28515625" style="29" customWidth="1"/>
    <col min="3055" max="3055" width="26.42578125" style="29" customWidth="1"/>
    <col min="3056" max="3056" width="8" style="29" customWidth="1"/>
    <col min="3057" max="3058" width="11" style="29" customWidth="1"/>
    <col min="3059" max="3060" width="9.140625" style="29"/>
    <col min="3061" max="3065" width="19.7109375" style="29" customWidth="1"/>
    <col min="3066" max="3307" width="9.140625" style="29"/>
    <col min="3308" max="3308" width="5.85546875" style="29" customWidth="1"/>
    <col min="3309" max="3309" width="9.140625" style="29"/>
    <col min="3310" max="3310" width="11.28515625" style="29" customWidth="1"/>
    <col min="3311" max="3311" width="26.42578125" style="29" customWidth="1"/>
    <col min="3312" max="3312" width="8" style="29" customWidth="1"/>
    <col min="3313" max="3314" width="11" style="29" customWidth="1"/>
    <col min="3315" max="3316" width="9.140625" style="29"/>
    <col min="3317" max="3321" width="19.7109375" style="29" customWidth="1"/>
    <col min="3322" max="3563" width="9.140625" style="29"/>
    <col min="3564" max="3564" width="5.85546875" style="29" customWidth="1"/>
    <col min="3565" max="3565" width="9.140625" style="29"/>
    <col min="3566" max="3566" width="11.28515625" style="29" customWidth="1"/>
    <col min="3567" max="3567" width="26.42578125" style="29" customWidth="1"/>
    <col min="3568" max="3568" width="8" style="29" customWidth="1"/>
    <col min="3569" max="3570" width="11" style="29" customWidth="1"/>
    <col min="3571" max="3572" width="9.140625" style="29"/>
    <col min="3573" max="3577" width="19.7109375" style="29" customWidth="1"/>
    <col min="3578" max="3819" width="9.140625" style="29"/>
    <col min="3820" max="3820" width="5.85546875" style="29" customWidth="1"/>
    <col min="3821" max="3821" width="9.140625" style="29"/>
    <col min="3822" max="3822" width="11.28515625" style="29" customWidth="1"/>
    <col min="3823" max="3823" width="26.42578125" style="29" customWidth="1"/>
    <col min="3824" max="3824" width="8" style="29" customWidth="1"/>
    <col min="3825" max="3826" width="11" style="29" customWidth="1"/>
    <col min="3827" max="3828" width="9.140625" style="29"/>
    <col min="3829" max="3833" width="19.7109375" style="29" customWidth="1"/>
    <col min="3834" max="4075" width="9.140625" style="29"/>
    <col min="4076" max="4076" width="5.85546875" style="29" customWidth="1"/>
    <col min="4077" max="4077" width="9.140625" style="29"/>
    <col min="4078" max="4078" width="11.28515625" style="29" customWidth="1"/>
    <col min="4079" max="4079" width="26.42578125" style="29" customWidth="1"/>
    <col min="4080" max="4080" width="8" style="29" customWidth="1"/>
    <col min="4081" max="4082" width="11" style="29" customWidth="1"/>
    <col min="4083" max="4084" width="9.140625" style="29"/>
    <col min="4085" max="4089" width="19.7109375" style="29" customWidth="1"/>
    <col min="4090" max="4331" width="9.140625" style="29"/>
    <col min="4332" max="4332" width="5.85546875" style="29" customWidth="1"/>
    <col min="4333" max="4333" width="9.140625" style="29"/>
    <col min="4334" max="4334" width="11.28515625" style="29" customWidth="1"/>
    <col min="4335" max="4335" width="26.42578125" style="29" customWidth="1"/>
    <col min="4336" max="4336" width="8" style="29" customWidth="1"/>
    <col min="4337" max="4338" width="11" style="29" customWidth="1"/>
    <col min="4339" max="4340" width="9.140625" style="29"/>
    <col min="4341" max="4345" width="19.7109375" style="29" customWidth="1"/>
    <col min="4346" max="4587" width="9.140625" style="29"/>
    <col min="4588" max="4588" width="5.85546875" style="29" customWidth="1"/>
    <col min="4589" max="4589" width="9.140625" style="29"/>
    <col min="4590" max="4590" width="11.28515625" style="29" customWidth="1"/>
    <col min="4591" max="4591" width="26.42578125" style="29" customWidth="1"/>
    <col min="4592" max="4592" width="8" style="29" customWidth="1"/>
    <col min="4593" max="4594" width="11" style="29" customWidth="1"/>
    <col min="4595" max="4596" width="9.140625" style="29"/>
    <col min="4597" max="4601" width="19.7109375" style="29" customWidth="1"/>
    <col min="4602" max="4843" width="9.140625" style="29"/>
    <col min="4844" max="4844" width="5.85546875" style="29" customWidth="1"/>
    <col min="4845" max="4845" width="9.140625" style="29"/>
    <col min="4846" max="4846" width="11.28515625" style="29" customWidth="1"/>
    <col min="4847" max="4847" width="26.42578125" style="29" customWidth="1"/>
    <col min="4848" max="4848" width="8" style="29" customWidth="1"/>
    <col min="4849" max="4850" width="11" style="29" customWidth="1"/>
    <col min="4851" max="4852" width="9.140625" style="29"/>
    <col min="4853" max="4857" width="19.7109375" style="29" customWidth="1"/>
    <col min="4858" max="5099" width="9.140625" style="29"/>
    <col min="5100" max="5100" width="5.85546875" style="29" customWidth="1"/>
    <col min="5101" max="5101" width="9.140625" style="29"/>
    <col min="5102" max="5102" width="11.28515625" style="29" customWidth="1"/>
    <col min="5103" max="5103" width="26.42578125" style="29" customWidth="1"/>
    <col min="5104" max="5104" width="8" style="29" customWidth="1"/>
    <col min="5105" max="5106" width="11" style="29" customWidth="1"/>
    <col min="5107" max="5108" width="9.140625" style="29"/>
    <col min="5109" max="5113" width="19.7109375" style="29" customWidth="1"/>
    <col min="5114" max="5355" width="9.140625" style="29"/>
    <col min="5356" max="5356" width="5.85546875" style="29" customWidth="1"/>
    <col min="5357" max="5357" width="9.140625" style="29"/>
    <col min="5358" max="5358" width="11.28515625" style="29" customWidth="1"/>
    <col min="5359" max="5359" width="26.42578125" style="29" customWidth="1"/>
    <col min="5360" max="5360" width="8" style="29" customWidth="1"/>
    <col min="5361" max="5362" width="11" style="29" customWidth="1"/>
    <col min="5363" max="5364" width="9.140625" style="29"/>
    <col min="5365" max="5369" width="19.7109375" style="29" customWidth="1"/>
    <col min="5370" max="5611" width="9.140625" style="29"/>
    <col min="5612" max="5612" width="5.85546875" style="29" customWidth="1"/>
    <col min="5613" max="5613" width="9.140625" style="29"/>
    <col min="5614" max="5614" width="11.28515625" style="29" customWidth="1"/>
    <col min="5615" max="5615" width="26.42578125" style="29" customWidth="1"/>
    <col min="5616" max="5616" width="8" style="29" customWidth="1"/>
    <col min="5617" max="5618" width="11" style="29" customWidth="1"/>
    <col min="5619" max="5620" width="9.140625" style="29"/>
    <col min="5621" max="5625" width="19.7109375" style="29" customWidth="1"/>
    <col min="5626" max="5867" width="9.140625" style="29"/>
    <col min="5868" max="5868" width="5.85546875" style="29" customWidth="1"/>
    <col min="5869" max="5869" width="9.140625" style="29"/>
    <col min="5870" max="5870" width="11.28515625" style="29" customWidth="1"/>
    <col min="5871" max="5871" width="26.42578125" style="29" customWidth="1"/>
    <col min="5872" max="5872" width="8" style="29" customWidth="1"/>
    <col min="5873" max="5874" width="11" style="29" customWidth="1"/>
    <col min="5875" max="5876" width="9.140625" style="29"/>
    <col min="5877" max="5881" width="19.7109375" style="29" customWidth="1"/>
    <col min="5882" max="6123" width="9.140625" style="29"/>
    <col min="6124" max="6124" width="5.85546875" style="29" customWidth="1"/>
    <col min="6125" max="6125" width="9.140625" style="29"/>
    <col min="6126" max="6126" width="11.28515625" style="29" customWidth="1"/>
    <col min="6127" max="6127" width="26.42578125" style="29" customWidth="1"/>
    <col min="6128" max="6128" width="8" style="29" customWidth="1"/>
    <col min="6129" max="6130" width="11" style="29" customWidth="1"/>
    <col min="6131" max="6132" width="9.140625" style="29"/>
    <col min="6133" max="6137" width="19.7109375" style="29" customWidth="1"/>
    <col min="6138" max="6379" width="9.140625" style="29"/>
    <col min="6380" max="6380" width="5.85546875" style="29" customWidth="1"/>
    <col min="6381" max="6381" width="9.140625" style="29"/>
    <col min="6382" max="6382" width="11.28515625" style="29" customWidth="1"/>
    <col min="6383" max="6383" width="26.42578125" style="29" customWidth="1"/>
    <col min="6384" max="6384" width="8" style="29" customWidth="1"/>
    <col min="6385" max="6386" width="11" style="29" customWidth="1"/>
    <col min="6387" max="6388" width="9.140625" style="29"/>
    <col min="6389" max="6393" width="19.7109375" style="29" customWidth="1"/>
    <col min="6394" max="6635" width="9.140625" style="29"/>
    <col min="6636" max="6636" width="5.85546875" style="29" customWidth="1"/>
    <col min="6637" max="6637" width="9.140625" style="29"/>
    <col min="6638" max="6638" width="11.28515625" style="29" customWidth="1"/>
    <col min="6639" max="6639" width="26.42578125" style="29" customWidth="1"/>
    <col min="6640" max="6640" width="8" style="29" customWidth="1"/>
    <col min="6641" max="6642" width="11" style="29" customWidth="1"/>
    <col min="6643" max="6644" width="9.140625" style="29"/>
    <col min="6645" max="6649" width="19.7109375" style="29" customWidth="1"/>
    <col min="6650" max="6891" width="9.140625" style="29"/>
    <col min="6892" max="6892" width="5.85546875" style="29" customWidth="1"/>
    <col min="6893" max="6893" width="9.140625" style="29"/>
    <col min="6894" max="6894" width="11.28515625" style="29" customWidth="1"/>
    <col min="6895" max="6895" width="26.42578125" style="29" customWidth="1"/>
    <col min="6896" max="6896" width="8" style="29" customWidth="1"/>
    <col min="6897" max="6898" width="11" style="29" customWidth="1"/>
    <col min="6899" max="6900" width="9.140625" style="29"/>
    <col min="6901" max="6905" width="19.7109375" style="29" customWidth="1"/>
    <col min="6906" max="7147" width="9.140625" style="29"/>
    <col min="7148" max="7148" width="5.85546875" style="29" customWidth="1"/>
    <col min="7149" max="7149" width="9.140625" style="29"/>
    <col min="7150" max="7150" width="11.28515625" style="29" customWidth="1"/>
    <col min="7151" max="7151" width="26.42578125" style="29" customWidth="1"/>
    <col min="7152" max="7152" width="8" style="29" customWidth="1"/>
    <col min="7153" max="7154" width="11" style="29" customWidth="1"/>
    <col min="7155" max="7156" width="9.140625" style="29"/>
    <col min="7157" max="7161" width="19.7109375" style="29" customWidth="1"/>
    <col min="7162" max="7403" width="9.140625" style="29"/>
    <col min="7404" max="7404" width="5.85546875" style="29" customWidth="1"/>
    <col min="7405" max="7405" width="9.140625" style="29"/>
    <col min="7406" max="7406" width="11.28515625" style="29" customWidth="1"/>
    <col min="7407" max="7407" width="26.42578125" style="29" customWidth="1"/>
    <col min="7408" max="7408" width="8" style="29" customWidth="1"/>
    <col min="7409" max="7410" width="11" style="29" customWidth="1"/>
    <col min="7411" max="7412" width="9.140625" style="29"/>
    <col min="7413" max="7417" width="19.7109375" style="29" customWidth="1"/>
    <col min="7418" max="7659" width="9.140625" style="29"/>
    <col min="7660" max="7660" width="5.85546875" style="29" customWidth="1"/>
    <col min="7661" max="7661" width="9.140625" style="29"/>
    <col min="7662" max="7662" width="11.28515625" style="29" customWidth="1"/>
    <col min="7663" max="7663" width="26.42578125" style="29" customWidth="1"/>
    <col min="7664" max="7664" width="8" style="29" customWidth="1"/>
    <col min="7665" max="7666" width="11" style="29" customWidth="1"/>
    <col min="7667" max="7668" width="9.140625" style="29"/>
    <col min="7669" max="7673" width="19.7109375" style="29" customWidth="1"/>
    <col min="7674" max="7915" width="9.140625" style="29"/>
    <col min="7916" max="7916" width="5.85546875" style="29" customWidth="1"/>
    <col min="7917" max="7917" width="9.140625" style="29"/>
    <col min="7918" max="7918" width="11.28515625" style="29" customWidth="1"/>
    <col min="7919" max="7919" width="26.42578125" style="29" customWidth="1"/>
    <col min="7920" max="7920" width="8" style="29" customWidth="1"/>
    <col min="7921" max="7922" width="11" style="29" customWidth="1"/>
    <col min="7923" max="7924" width="9.140625" style="29"/>
    <col min="7925" max="7929" width="19.7109375" style="29" customWidth="1"/>
    <col min="7930" max="8171" width="9.140625" style="29"/>
    <col min="8172" max="8172" width="5.85546875" style="29" customWidth="1"/>
    <col min="8173" max="8173" width="9.140625" style="29"/>
    <col min="8174" max="8174" width="11.28515625" style="29" customWidth="1"/>
    <col min="8175" max="8175" width="26.42578125" style="29" customWidth="1"/>
    <col min="8176" max="8176" width="8" style="29" customWidth="1"/>
    <col min="8177" max="8178" width="11" style="29" customWidth="1"/>
    <col min="8179" max="8180" width="9.140625" style="29"/>
    <col min="8181" max="8185" width="19.7109375" style="29" customWidth="1"/>
    <col min="8186" max="8427" width="9.140625" style="29"/>
    <col min="8428" max="8428" width="5.85546875" style="29" customWidth="1"/>
    <col min="8429" max="8429" width="9.140625" style="29"/>
    <col min="8430" max="8430" width="11.28515625" style="29" customWidth="1"/>
    <col min="8431" max="8431" width="26.42578125" style="29" customWidth="1"/>
    <col min="8432" max="8432" width="8" style="29" customWidth="1"/>
    <col min="8433" max="8434" width="11" style="29" customWidth="1"/>
    <col min="8435" max="8436" width="9.140625" style="29"/>
    <col min="8437" max="8441" width="19.7109375" style="29" customWidth="1"/>
    <col min="8442" max="8683" width="9.140625" style="29"/>
    <col min="8684" max="8684" width="5.85546875" style="29" customWidth="1"/>
    <col min="8685" max="8685" width="9.140625" style="29"/>
    <col min="8686" max="8686" width="11.28515625" style="29" customWidth="1"/>
    <col min="8687" max="8687" width="26.42578125" style="29" customWidth="1"/>
    <col min="8688" max="8688" width="8" style="29" customWidth="1"/>
    <col min="8689" max="8690" width="11" style="29" customWidth="1"/>
    <col min="8691" max="8692" width="9.140625" style="29"/>
    <col min="8693" max="8697" width="19.7109375" style="29" customWidth="1"/>
    <col min="8698" max="8939" width="9.140625" style="29"/>
    <col min="8940" max="8940" width="5.85546875" style="29" customWidth="1"/>
    <col min="8941" max="8941" width="9.140625" style="29"/>
    <col min="8942" max="8942" width="11.28515625" style="29" customWidth="1"/>
    <col min="8943" max="8943" width="26.42578125" style="29" customWidth="1"/>
    <col min="8944" max="8944" width="8" style="29" customWidth="1"/>
    <col min="8945" max="8946" width="11" style="29" customWidth="1"/>
    <col min="8947" max="8948" width="9.140625" style="29"/>
    <col min="8949" max="8953" width="19.7109375" style="29" customWidth="1"/>
    <col min="8954" max="9195" width="9.140625" style="29"/>
    <col min="9196" max="9196" width="5.85546875" style="29" customWidth="1"/>
    <col min="9197" max="9197" width="9.140625" style="29"/>
    <col min="9198" max="9198" width="11.28515625" style="29" customWidth="1"/>
    <col min="9199" max="9199" width="26.42578125" style="29" customWidth="1"/>
    <col min="9200" max="9200" width="8" style="29" customWidth="1"/>
    <col min="9201" max="9202" width="11" style="29" customWidth="1"/>
    <col min="9203" max="9204" width="9.140625" style="29"/>
    <col min="9205" max="9209" width="19.7109375" style="29" customWidth="1"/>
    <col min="9210" max="9451" width="9.140625" style="29"/>
    <col min="9452" max="9452" width="5.85546875" style="29" customWidth="1"/>
    <col min="9453" max="9453" width="9.140625" style="29"/>
    <col min="9454" max="9454" width="11.28515625" style="29" customWidth="1"/>
    <col min="9455" max="9455" width="26.42578125" style="29" customWidth="1"/>
    <col min="9456" max="9456" width="8" style="29" customWidth="1"/>
    <col min="9457" max="9458" width="11" style="29" customWidth="1"/>
    <col min="9459" max="9460" width="9.140625" style="29"/>
    <col min="9461" max="9465" width="19.7109375" style="29" customWidth="1"/>
    <col min="9466" max="9707" width="9.140625" style="29"/>
    <col min="9708" max="9708" width="5.85546875" style="29" customWidth="1"/>
    <col min="9709" max="9709" width="9.140625" style="29"/>
    <col min="9710" max="9710" width="11.28515625" style="29" customWidth="1"/>
    <col min="9711" max="9711" width="26.42578125" style="29" customWidth="1"/>
    <col min="9712" max="9712" width="8" style="29" customWidth="1"/>
    <col min="9713" max="9714" width="11" style="29" customWidth="1"/>
    <col min="9715" max="9716" width="9.140625" style="29"/>
    <col min="9717" max="9721" width="19.7109375" style="29" customWidth="1"/>
    <col min="9722" max="9963" width="9.140625" style="29"/>
    <col min="9964" max="9964" width="5.85546875" style="29" customWidth="1"/>
    <col min="9965" max="9965" width="9.140625" style="29"/>
    <col min="9966" max="9966" width="11.28515625" style="29" customWidth="1"/>
    <col min="9967" max="9967" width="26.42578125" style="29" customWidth="1"/>
    <col min="9968" max="9968" width="8" style="29" customWidth="1"/>
    <col min="9969" max="9970" width="11" style="29" customWidth="1"/>
    <col min="9971" max="9972" width="9.140625" style="29"/>
    <col min="9973" max="9977" width="19.7109375" style="29" customWidth="1"/>
    <col min="9978" max="10219" width="9.140625" style="29"/>
    <col min="10220" max="10220" width="5.85546875" style="29" customWidth="1"/>
    <col min="10221" max="10221" width="9.140625" style="29"/>
    <col min="10222" max="10222" width="11.28515625" style="29" customWidth="1"/>
    <col min="10223" max="10223" width="26.42578125" style="29" customWidth="1"/>
    <col min="10224" max="10224" width="8" style="29" customWidth="1"/>
    <col min="10225" max="10226" width="11" style="29" customWidth="1"/>
    <col min="10227" max="10228" width="9.140625" style="29"/>
    <col min="10229" max="10233" width="19.7109375" style="29" customWidth="1"/>
    <col min="10234" max="10475" width="9.140625" style="29"/>
    <col min="10476" max="10476" width="5.85546875" style="29" customWidth="1"/>
    <col min="10477" max="10477" width="9.140625" style="29"/>
    <col min="10478" max="10478" width="11.28515625" style="29" customWidth="1"/>
    <col min="10479" max="10479" width="26.42578125" style="29" customWidth="1"/>
    <col min="10480" max="10480" width="8" style="29" customWidth="1"/>
    <col min="10481" max="10482" width="11" style="29" customWidth="1"/>
    <col min="10483" max="10484" width="9.140625" style="29"/>
    <col min="10485" max="10489" width="19.7109375" style="29" customWidth="1"/>
    <col min="10490" max="10731" width="9.140625" style="29"/>
    <col min="10732" max="10732" width="5.85546875" style="29" customWidth="1"/>
    <col min="10733" max="10733" width="9.140625" style="29"/>
    <col min="10734" max="10734" width="11.28515625" style="29" customWidth="1"/>
    <col min="10735" max="10735" width="26.42578125" style="29" customWidth="1"/>
    <col min="10736" max="10736" width="8" style="29" customWidth="1"/>
    <col min="10737" max="10738" width="11" style="29" customWidth="1"/>
    <col min="10739" max="10740" width="9.140625" style="29"/>
    <col min="10741" max="10745" width="19.7109375" style="29" customWidth="1"/>
    <col min="10746" max="10987" width="9.140625" style="29"/>
    <col min="10988" max="10988" width="5.85546875" style="29" customWidth="1"/>
    <col min="10989" max="10989" width="9.140625" style="29"/>
    <col min="10990" max="10990" width="11.28515625" style="29" customWidth="1"/>
    <col min="10991" max="10991" width="26.42578125" style="29" customWidth="1"/>
    <col min="10992" max="10992" width="8" style="29" customWidth="1"/>
    <col min="10993" max="10994" width="11" style="29" customWidth="1"/>
    <col min="10995" max="10996" width="9.140625" style="29"/>
    <col min="10997" max="11001" width="19.7109375" style="29" customWidth="1"/>
    <col min="11002" max="11243" width="9.140625" style="29"/>
    <col min="11244" max="11244" width="5.85546875" style="29" customWidth="1"/>
    <col min="11245" max="11245" width="9.140625" style="29"/>
    <col min="11246" max="11246" width="11.28515625" style="29" customWidth="1"/>
    <col min="11247" max="11247" width="26.42578125" style="29" customWidth="1"/>
    <col min="11248" max="11248" width="8" style="29" customWidth="1"/>
    <col min="11249" max="11250" width="11" style="29" customWidth="1"/>
    <col min="11251" max="11252" width="9.140625" style="29"/>
    <col min="11253" max="11257" width="19.7109375" style="29" customWidth="1"/>
    <col min="11258" max="11499" width="9.140625" style="29"/>
    <col min="11500" max="11500" width="5.85546875" style="29" customWidth="1"/>
    <col min="11501" max="11501" width="9.140625" style="29"/>
    <col min="11502" max="11502" width="11.28515625" style="29" customWidth="1"/>
    <col min="11503" max="11503" width="26.42578125" style="29" customWidth="1"/>
    <col min="11504" max="11504" width="8" style="29" customWidth="1"/>
    <col min="11505" max="11506" width="11" style="29" customWidth="1"/>
    <col min="11507" max="11508" width="9.140625" style="29"/>
    <col min="11509" max="11513" width="19.7109375" style="29" customWidth="1"/>
    <col min="11514" max="11755" width="9.140625" style="29"/>
    <col min="11756" max="11756" width="5.85546875" style="29" customWidth="1"/>
    <col min="11757" max="11757" width="9.140625" style="29"/>
    <col min="11758" max="11758" width="11.28515625" style="29" customWidth="1"/>
    <col min="11759" max="11759" width="26.42578125" style="29" customWidth="1"/>
    <col min="11760" max="11760" width="8" style="29" customWidth="1"/>
    <col min="11761" max="11762" width="11" style="29" customWidth="1"/>
    <col min="11763" max="11764" width="9.140625" style="29"/>
    <col min="11765" max="11769" width="19.7109375" style="29" customWidth="1"/>
    <col min="11770" max="12011" width="9.140625" style="29"/>
    <col min="12012" max="12012" width="5.85546875" style="29" customWidth="1"/>
    <col min="12013" max="12013" width="9.140625" style="29"/>
    <col min="12014" max="12014" width="11.28515625" style="29" customWidth="1"/>
    <col min="12015" max="12015" width="26.42578125" style="29" customWidth="1"/>
    <col min="12016" max="12016" width="8" style="29" customWidth="1"/>
    <col min="12017" max="12018" width="11" style="29" customWidth="1"/>
    <col min="12019" max="12020" width="9.140625" style="29"/>
    <col min="12021" max="12025" width="19.7109375" style="29" customWidth="1"/>
    <col min="12026" max="12267" width="9.140625" style="29"/>
    <col min="12268" max="12268" width="5.85546875" style="29" customWidth="1"/>
    <col min="12269" max="12269" width="9.140625" style="29"/>
    <col min="12270" max="12270" width="11.28515625" style="29" customWidth="1"/>
    <col min="12271" max="12271" width="26.42578125" style="29" customWidth="1"/>
    <col min="12272" max="12272" width="8" style="29" customWidth="1"/>
    <col min="12273" max="12274" width="11" style="29" customWidth="1"/>
    <col min="12275" max="12276" width="9.140625" style="29"/>
    <col min="12277" max="12281" width="19.7109375" style="29" customWidth="1"/>
    <col min="12282" max="12523" width="9.140625" style="29"/>
    <col min="12524" max="12524" width="5.85546875" style="29" customWidth="1"/>
    <col min="12525" max="12525" width="9.140625" style="29"/>
    <col min="12526" max="12526" width="11.28515625" style="29" customWidth="1"/>
    <col min="12527" max="12527" width="26.42578125" style="29" customWidth="1"/>
    <col min="12528" max="12528" width="8" style="29" customWidth="1"/>
    <col min="12529" max="12530" width="11" style="29" customWidth="1"/>
    <col min="12531" max="12532" width="9.140625" style="29"/>
    <col min="12533" max="12537" width="19.7109375" style="29" customWidth="1"/>
    <col min="12538" max="12779" width="9.140625" style="29"/>
    <col min="12780" max="12780" width="5.85546875" style="29" customWidth="1"/>
    <col min="12781" max="12781" width="9.140625" style="29"/>
    <col min="12782" max="12782" width="11.28515625" style="29" customWidth="1"/>
    <col min="12783" max="12783" width="26.42578125" style="29" customWidth="1"/>
    <col min="12784" max="12784" width="8" style="29" customWidth="1"/>
    <col min="12785" max="12786" width="11" style="29" customWidth="1"/>
    <col min="12787" max="12788" width="9.140625" style="29"/>
    <col min="12789" max="12793" width="19.7109375" style="29" customWidth="1"/>
    <col min="12794" max="13035" width="9.140625" style="29"/>
    <col min="13036" max="13036" width="5.85546875" style="29" customWidth="1"/>
    <col min="13037" max="13037" width="9.140625" style="29"/>
    <col min="13038" max="13038" width="11.28515625" style="29" customWidth="1"/>
    <col min="13039" max="13039" width="26.42578125" style="29" customWidth="1"/>
    <col min="13040" max="13040" width="8" style="29" customWidth="1"/>
    <col min="13041" max="13042" width="11" style="29" customWidth="1"/>
    <col min="13043" max="13044" width="9.140625" style="29"/>
    <col min="13045" max="13049" width="19.7109375" style="29" customWidth="1"/>
    <col min="13050" max="13291" width="9.140625" style="29"/>
    <col min="13292" max="13292" width="5.85546875" style="29" customWidth="1"/>
    <col min="13293" max="13293" width="9.140625" style="29"/>
    <col min="13294" max="13294" width="11.28515625" style="29" customWidth="1"/>
    <col min="13295" max="13295" width="26.42578125" style="29" customWidth="1"/>
    <col min="13296" max="13296" width="8" style="29" customWidth="1"/>
    <col min="13297" max="13298" width="11" style="29" customWidth="1"/>
    <col min="13299" max="13300" width="9.140625" style="29"/>
    <col min="13301" max="13305" width="19.7109375" style="29" customWidth="1"/>
    <col min="13306" max="13547" width="9.140625" style="29"/>
    <col min="13548" max="13548" width="5.85546875" style="29" customWidth="1"/>
    <col min="13549" max="13549" width="9.140625" style="29"/>
    <col min="13550" max="13550" width="11.28515625" style="29" customWidth="1"/>
    <col min="13551" max="13551" width="26.42578125" style="29" customWidth="1"/>
    <col min="13552" max="13552" width="8" style="29" customWidth="1"/>
    <col min="13553" max="13554" width="11" style="29" customWidth="1"/>
    <col min="13555" max="13556" width="9.140625" style="29"/>
    <col min="13557" max="13561" width="19.7109375" style="29" customWidth="1"/>
    <col min="13562" max="13803" width="9.140625" style="29"/>
    <col min="13804" max="13804" width="5.85546875" style="29" customWidth="1"/>
    <col min="13805" max="13805" width="9.140625" style="29"/>
    <col min="13806" max="13806" width="11.28515625" style="29" customWidth="1"/>
    <col min="13807" max="13807" width="26.42578125" style="29" customWidth="1"/>
    <col min="13808" max="13808" width="8" style="29" customWidth="1"/>
    <col min="13809" max="13810" width="11" style="29" customWidth="1"/>
    <col min="13811" max="13812" width="9.140625" style="29"/>
    <col min="13813" max="13817" width="19.7109375" style="29" customWidth="1"/>
    <col min="13818" max="14059" width="9.140625" style="29"/>
    <col min="14060" max="14060" width="5.85546875" style="29" customWidth="1"/>
    <col min="14061" max="14061" width="9.140625" style="29"/>
    <col min="14062" max="14062" width="11.28515625" style="29" customWidth="1"/>
    <col min="14063" max="14063" width="26.42578125" style="29" customWidth="1"/>
    <col min="14064" max="14064" width="8" style="29" customWidth="1"/>
    <col min="14065" max="14066" width="11" style="29" customWidth="1"/>
    <col min="14067" max="14068" width="9.140625" style="29"/>
    <col min="14069" max="14073" width="19.7109375" style="29" customWidth="1"/>
    <col min="14074" max="14315" width="9.140625" style="29"/>
    <col min="14316" max="14316" width="5.85546875" style="29" customWidth="1"/>
    <col min="14317" max="14317" width="9.140625" style="29"/>
    <col min="14318" max="14318" width="11.28515625" style="29" customWidth="1"/>
    <col min="14319" max="14319" width="26.42578125" style="29" customWidth="1"/>
    <col min="14320" max="14320" width="8" style="29" customWidth="1"/>
    <col min="14321" max="14322" width="11" style="29" customWidth="1"/>
    <col min="14323" max="14324" width="9.140625" style="29"/>
    <col min="14325" max="14329" width="19.7109375" style="29" customWidth="1"/>
    <col min="14330" max="14571" width="9.140625" style="29"/>
    <col min="14572" max="14572" width="5.85546875" style="29" customWidth="1"/>
    <col min="14573" max="14573" width="9.140625" style="29"/>
    <col min="14574" max="14574" width="11.28515625" style="29" customWidth="1"/>
    <col min="14575" max="14575" width="26.42578125" style="29" customWidth="1"/>
    <col min="14576" max="14576" width="8" style="29" customWidth="1"/>
    <col min="14577" max="14578" width="11" style="29" customWidth="1"/>
    <col min="14579" max="14580" width="9.140625" style="29"/>
    <col min="14581" max="14585" width="19.7109375" style="29" customWidth="1"/>
    <col min="14586" max="14827" width="9.140625" style="29"/>
    <col min="14828" max="14828" width="5.85546875" style="29" customWidth="1"/>
    <col min="14829" max="14829" width="9.140625" style="29"/>
    <col min="14830" max="14830" width="11.28515625" style="29" customWidth="1"/>
    <col min="14831" max="14831" width="26.42578125" style="29" customWidth="1"/>
    <col min="14832" max="14832" width="8" style="29" customWidth="1"/>
    <col min="14833" max="14834" width="11" style="29" customWidth="1"/>
    <col min="14835" max="14836" width="9.140625" style="29"/>
    <col min="14837" max="14841" width="19.7109375" style="29" customWidth="1"/>
    <col min="14842" max="15083" width="9.140625" style="29"/>
    <col min="15084" max="15084" width="5.85546875" style="29" customWidth="1"/>
    <col min="15085" max="15085" width="9.140625" style="29"/>
    <col min="15086" max="15086" width="11.28515625" style="29" customWidth="1"/>
    <col min="15087" max="15087" width="26.42578125" style="29" customWidth="1"/>
    <col min="15088" max="15088" width="8" style="29" customWidth="1"/>
    <col min="15089" max="15090" width="11" style="29" customWidth="1"/>
    <col min="15091" max="15092" width="9.140625" style="29"/>
    <col min="15093" max="15097" width="19.7109375" style="29" customWidth="1"/>
    <col min="15098" max="15339" width="9.140625" style="29"/>
    <col min="15340" max="15340" width="5.85546875" style="29" customWidth="1"/>
    <col min="15341" max="15341" width="9.140625" style="29"/>
    <col min="15342" max="15342" width="11.28515625" style="29" customWidth="1"/>
    <col min="15343" max="15343" width="26.42578125" style="29" customWidth="1"/>
    <col min="15344" max="15344" width="8" style="29" customWidth="1"/>
    <col min="15345" max="15346" width="11" style="29" customWidth="1"/>
    <col min="15347" max="15348" width="9.140625" style="29"/>
    <col min="15349" max="15353" width="19.7109375" style="29" customWidth="1"/>
    <col min="15354" max="15595" width="9.140625" style="29"/>
    <col min="15596" max="15596" width="5.85546875" style="29" customWidth="1"/>
    <col min="15597" max="15597" width="9.140625" style="29"/>
    <col min="15598" max="15598" width="11.28515625" style="29" customWidth="1"/>
    <col min="15599" max="15599" width="26.42578125" style="29" customWidth="1"/>
    <col min="15600" max="15600" width="8" style="29" customWidth="1"/>
    <col min="15601" max="15602" width="11" style="29" customWidth="1"/>
    <col min="15603" max="15604" width="9.140625" style="29"/>
    <col min="15605" max="15609" width="19.7109375" style="29" customWidth="1"/>
    <col min="15610" max="15851" width="9.140625" style="29"/>
    <col min="15852" max="15852" width="5.85546875" style="29" customWidth="1"/>
    <col min="15853" max="15853" width="9.140625" style="29"/>
    <col min="15854" max="15854" width="11.28515625" style="29" customWidth="1"/>
    <col min="15855" max="15855" width="26.42578125" style="29" customWidth="1"/>
    <col min="15856" max="15856" width="8" style="29" customWidth="1"/>
    <col min="15857" max="15858" width="11" style="29" customWidth="1"/>
    <col min="15859" max="15860" width="9.140625" style="29"/>
    <col min="15861" max="15865" width="19.7109375" style="29" customWidth="1"/>
    <col min="15866" max="16107" width="9.140625" style="29"/>
    <col min="16108" max="16108" width="5.85546875" style="29" customWidth="1"/>
    <col min="16109" max="16109" width="9.140625" style="29"/>
    <col min="16110" max="16110" width="11.28515625" style="29" customWidth="1"/>
    <col min="16111" max="16111" width="26.42578125" style="29" customWidth="1"/>
    <col min="16112" max="16112" width="8" style="29" customWidth="1"/>
    <col min="16113" max="16114" width="11" style="29" customWidth="1"/>
    <col min="16115" max="16116" width="9.140625" style="29"/>
    <col min="16117" max="16121" width="19.7109375" style="29" customWidth="1"/>
    <col min="16122" max="16384" width="9.140625" style="29"/>
  </cols>
  <sheetData>
    <row r="1" spans="1:10" s="290" customFormat="1" x14ac:dyDescent="0.25">
      <c r="A1" s="53" t="s">
        <v>1998</v>
      </c>
    </row>
    <row r="2" spans="1:10" s="290" customFormat="1" x14ac:dyDescent="0.25">
      <c r="A2" s="53" t="s">
        <v>1978</v>
      </c>
    </row>
    <row r="3" spans="1:10" s="290" customFormat="1" ht="15.75" thickBot="1" x14ac:dyDescent="0.3">
      <c r="A3" s="53" t="s">
        <v>1979</v>
      </c>
    </row>
    <row r="4" spans="1:10" x14ac:dyDescent="0.25">
      <c r="A4" s="302" t="s">
        <v>1149</v>
      </c>
      <c r="B4" s="302" t="s">
        <v>488</v>
      </c>
      <c r="C4" s="302" t="s">
        <v>167</v>
      </c>
      <c r="D4" s="302" t="s">
        <v>317</v>
      </c>
      <c r="E4" s="309" t="s">
        <v>1150</v>
      </c>
      <c r="F4" s="309" t="s">
        <v>1151</v>
      </c>
      <c r="G4" s="310" t="s">
        <v>1248</v>
      </c>
      <c r="H4" s="311" t="s">
        <v>1152</v>
      </c>
      <c r="I4" s="312" t="s">
        <v>1244</v>
      </c>
      <c r="J4" s="225" t="s">
        <v>476</v>
      </c>
    </row>
    <row r="5" spans="1:10" x14ac:dyDescent="0.25">
      <c r="A5" s="313" t="s">
        <v>429</v>
      </c>
      <c r="B5" s="314" t="s">
        <v>552</v>
      </c>
      <c r="C5" s="247" t="s">
        <v>198</v>
      </c>
      <c r="D5" s="315" t="s">
        <v>554</v>
      </c>
      <c r="E5" s="163" t="s">
        <v>1153</v>
      </c>
      <c r="F5" s="163" t="s">
        <v>553</v>
      </c>
      <c r="G5" s="163" t="s">
        <v>553</v>
      </c>
      <c r="H5" s="207" t="s">
        <v>1225</v>
      </c>
      <c r="I5" s="216">
        <v>25</v>
      </c>
      <c r="J5" s="164" t="s">
        <v>1249</v>
      </c>
    </row>
    <row r="6" spans="1:10" x14ac:dyDescent="0.25">
      <c r="A6" s="30" t="s">
        <v>441</v>
      </c>
      <c r="B6" s="31" t="s">
        <v>582</v>
      </c>
      <c r="C6" s="44" t="s">
        <v>198</v>
      </c>
      <c r="D6" s="1" t="s">
        <v>584</v>
      </c>
      <c r="E6" s="1" t="s">
        <v>1153</v>
      </c>
      <c r="F6" s="1" t="s">
        <v>583</v>
      </c>
      <c r="G6" s="1">
        <v>197</v>
      </c>
      <c r="H6" s="51" t="s">
        <v>1225</v>
      </c>
      <c r="I6" s="217">
        <v>5</v>
      </c>
      <c r="J6" s="164" t="s">
        <v>1249</v>
      </c>
    </row>
    <row r="7" spans="1:10" x14ac:dyDescent="0.25">
      <c r="A7" s="45" t="s">
        <v>441</v>
      </c>
      <c r="B7" s="6" t="s">
        <v>585</v>
      </c>
      <c r="C7" s="44" t="s">
        <v>198</v>
      </c>
      <c r="D7" s="17" t="s">
        <v>587</v>
      </c>
      <c r="E7" s="1" t="s">
        <v>1153</v>
      </c>
      <c r="F7" s="1" t="s">
        <v>586</v>
      </c>
      <c r="G7" s="1">
        <v>499</v>
      </c>
      <c r="H7" s="207" t="s">
        <v>1238</v>
      </c>
      <c r="I7" s="216">
        <v>20</v>
      </c>
      <c r="J7" s="218" t="s">
        <v>1249</v>
      </c>
    </row>
    <row r="8" spans="1:10" x14ac:dyDescent="0.25">
      <c r="A8" s="30" t="s">
        <v>441</v>
      </c>
      <c r="B8" s="31" t="s">
        <v>582</v>
      </c>
      <c r="C8" s="44" t="s">
        <v>198</v>
      </c>
      <c r="D8" s="13" t="s">
        <v>589</v>
      </c>
      <c r="E8" s="1" t="s">
        <v>1153</v>
      </c>
      <c r="F8" s="1" t="s">
        <v>588</v>
      </c>
      <c r="G8" s="1">
        <v>51</v>
      </c>
      <c r="H8" s="207" t="s">
        <v>1250</v>
      </c>
      <c r="I8" s="216">
        <v>100</v>
      </c>
      <c r="J8" s="218" t="s">
        <v>1249</v>
      </c>
    </row>
    <row r="9" spans="1:10" x14ac:dyDescent="0.25">
      <c r="A9" s="32" t="s">
        <v>441</v>
      </c>
      <c r="B9" s="16" t="s">
        <v>585</v>
      </c>
      <c r="C9" s="44" t="s">
        <v>198</v>
      </c>
      <c r="D9" s="46" t="s">
        <v>590</v>
      </c>
      <c r="E9" s="16"/>
      <c r="F9" s="16"/>
      <c r="G9" s="1"/>
      <c r="H9" s="207" t="s">
        <v>1250</v>
      </c>
      <c r="I9" s="216">
        <v>20</v>
      </c>
      <c r="J9" s="218" t="s">
        <v>1249</v>
      </c>
    </row>
    <row r="10" spans="1:10" x14ac:dyDescent="0.25">
      <c r="A10" s="32" t="s">
        <v>364</v>
      </c>
      <c r="B10" s="34" t="s">
        <v>607</v>
      </c>
      <c r="C10" s="44" t="s">
        <v>198</v>
      </c>
      <c r="D10" s="46" t="s">
        <v>609</v>
      </c>
      <c r="E10" s="16" t="s">
        <v>1153</v>
      </c>
      <c r="F10" s="16" t="s">
        <v>608</v>
      </c>
      <c r="G10" s="16">
        <v>114</v>
      </c>
      <c r="H10" s="208" t="s">
        <v>1161</v>
      </c>
      <c r="I10" s="219">
        <v>57</v>
      </c>
      <c r="J10" s="220" t="s">
        <v>1249</v>
      </c>
    </row>
    <row r="11" spans="1:10" x14ac:dyDescent="0.25">
      <c r="A11" s="32" t="s">
        <v>364</v>
      </c>
      <c r="B11" s="34" t="s">
        <v>607</v>
      </c>
      <c r="C11" s="44" t="s">
        <v>198</v>
      </c>
      <c r="D11" s="46" t="s">
        <v>611</v>
      </c>
      <c r="E11" s="16" t="s">
        <v>1234</v>
      </c>
      <c r="F11" s="16" t="s">
        <v>610</v>
      </c>
      <c r="G11" s="16">
        <v>381</v>
      </c>
      <c r="H11" s="208" t="s">
        <v>1232</v>
      </c>
      <c r="I11" s="219">
        <v>49</v>
      </c>
      <c r="J11" s="218" t="s">
        <v>1249</v>
      </c>
    </row>
    <row r="12" spans="1:10" x14ac:dyDescent="0.25">
      <c r="A12" s="30" t="s">
        <v>364</v>
      </c>
      <c r="B12" s="31" t="s">
        <v>607</v>
      </c>
      <c r="C12" s="44" t="s">
        <v>198</v>
      </c>
      <c r="D12" s="13" t="s">
        <v>613</v>
      </c>
      <c r="E12" s="1" t="s">
        <v>1153</v>
      </c>
      <c r="F12" s="1" t="s">
        <v>612</v>
      </c>
      <c r="G12" s="1">
        <v>408</v>
      </c>
      <c r="H12" s="207" t="s">
        <v>1225</v>
      </c>
      <c r="I12" s="216">
        <v>5</v>
      </c>
      <c r="J12" s="164" t="s">
        <v>1249</v>
      </c>
    </row>
    <row r="13" spans="1:10" x14ac:dyDescent="0.25">
      <c r="A13" s="30" t="s">
        <v>364</v>
      </c>
      <c r="B13" s="2" t="s">
        <v>614</v>
      </c>
      <c r="C13" s="44" t="s">
        <v>198</v>
      </c>
      <c r="D13" s="13" t="s">
        <v>616</v>
      </c>
      <c r="E13" s="1" t="s">
        <v>1153</v>
      </c>
      <c r="F13" s="1" t="s">
        <v>615</v>
      </c>
      <c r="G13" s="1" t="s">
        <v>615</v>
      </c>
      <c r="H13" s="207" t="s">
        <v>1225</v>
      </c>
      <c r="I13" s="216">
        <v>12.5</v>
      </c>
      <c r="J13" s="164" t="s">
        <v>1249</v>
      </c>
    </row>
    <row r="14" spans="1:10" x14ac:dyDescent="0.25">
      <c r="A14" s="30" t="s">
        <v>364</v>
      </c>
      <c r="B14" s="2" t="s">
        <v>614</v>
      </c>
      <c r="C14" s="44" t="s">
        <v>198</v>
      </c>
      <c r="D14" s="13" t="s">
        <v>618</v>
      </c>
      <c r="E14" s="1" t="s">
        <v>1153</v>
      </c>
      <c r="F14" s="1" t="s">
        <v>617</v>
      </c>
      <c r="G14" s="1" t="s">
        <v>617</v>
      </c>
      <c r="H14" s="207" t="s">
        <v>1225</v>
      </c>
      <c r="I14" s="216">
        <v>3</v>
      </c>
      <c r="J14" s="164" t="s">
        <v>1249</v>
      </c>
    </row>
    <row r="15" spans="1:10" x14ac:dyDescent="0.25">
      <c r="A15" s="30" t="s">
        <v>354</v>
      </c>
      <c r="B15" s="31" t="s">
        <v>671</v>
      </c>
      <c r="C15" s="44" t="s">
        <v>198</v>
      </c>
      <c r="D15" s="13" t="s">
        <v>673</v>
      </c>
      <c r="E15" s="1" t="s">
        <v>1233</v>
      </c>
      <c r="F15" s="1" t="s">
        <v>672</v>
      </c>
      <c r="G15" s="1">
        <v>309</v>
      </c>
      <c r="H15" s="208" t="s">
        <v>1232</v>
      </c>
      <c r="I15" s="216">
        <v>300</v>
      </c>
      <c r="J15" s="218" t="s">
        <v>1249</v>
      </c>
    </row>
    <row r="16" spans="1:10" x14ac:dyDescent="0.25">
      <c r="A16" s="32" t="s">
        <v>328</v>
      </c>
      <c r="B16" s="34" t="s">
        <v>678</v>
      </c>
      <c r="C16" s="44" t="s">
        <v>198</v>
      </c>
      <c r="D16" s="46" t="s">
        <v>680</v>
      </c>
      <c r="E16" s="16" t="s">
        <v>1153</v>
      </c>
      <c r="F16" s="16" t="s">
        <v>679</v>
      </c>
      <c r="G16" s="16">
        <v>58</v>
      </c>
      <c r="H16" s="208" t="s">
        <v>1232</v>
      </c>
      <c r="I16" s="219">
        <v>2</v>
      </c>
      <c r="J16" s="218" t="s">
        <v>1249</v>
      </c>
    </row>
    <row r="17" spans="1:10" x14ac:dyDescent="0.25">
      <c r="A17" s="30" t="s">
        <v>487</v>
      </c>
      <c r="B17" s="1" t="s">
        <v>690</v>
      </c>
      <c r="C17" s="44" t="s">
        <v>198</v>
      </c>
      <c r="D17" s="13" t="s">
        <v>692</v>
      </c>
      <c r="E17" s="1" t="s">
        <v>1153</v>
      </c>
      <c r="F17" s="1" t="s">
        <v>691</v>
      </c>
      <c r="G17" s="1">
        <v>500</v>
      </c>
      <c r="H17" s="207" t="s">
        <v>1238</v>
      </c>
      <c r="I17" s="216">
        <v>20</v>
      </c>
      <c r="J17" s="218" t="s">
        <v>1249</v>
      </c>
    </row>
    <row r="18" spans="1:10" x14ac:dyDescent="0.25">
      <c r="A18" s="30" t="s">
        <v>487</v>
      </c>
      <c r="B18" s="1" t="s">
        <v>690</v>
      </c>
      <c r="C18" s="44" t="s">
        <v>198</v>
      </c>
      <c r="D18" s="13" t="s">
        <v>694</v>
      </c>
      <c r="E18" s="1" t="s">
        <v>1153</v>
      </c>
      <c r="F18" s="1" t="s">
        <v>693</v>
      </c>
      <c r="G18" s="1" t="s">
        <v>693</v>
      </c>
      <c r="H18" s="207" t="s">
        <v>1225</v>
      </c>
      <c r="I18" s="216">
        <v>25</v>
      </c>
      <c r="J18" s="164" t="s">
        <v>1249</v>
      </c>
    </row>
    <row r="19" spans="1:10" x14ac:dyDescent="0.25">
      <c r="A19" s="30" t="s">
        <v>725</v>
      </c>
      <c r="B19" s="31" t="s">
        <v>726</v>
      </c>
      <c r="C19" s="44" t="s">
        <v>198</v>
      </c>
      <c r="D19" s="13" t="s">
        <v>728</v>
      </c>
      <c r="E19" s="1" t="s">
        <v>1153</v>
      </c>
      <c r="F19" s="1" t="s">
        <v>727</v>
      </c>
      <c r="G19" s="1">
        <v>402</v>
      </c>
      <c r="H19" s="207" t="s">
        <v>1161</v>
      </c>
      <c r="I19" s="216">
        <v>20</v>
      </c>
      <c r="J19" s="218" t="s">
        <v>1249</v>
      </c>
    </row>
    <row r="20" spans="1:10" x14ac:dyDescent="0.25">
      <c r="A20" s="30" t="s">
        <v>725</v>
      </c>
      <c r="B20" s="2" t="s">
        <v>729</v>
      </c>
      <c r="C20" s="44" t="s">
        <v>198</v>
      </c>
      <c r="D20" s="13" t="s">
        <v>731</v>
      </c>
      <c r="E20" s="1" t="s">
        <v>1153</v>
      </c>
      <c r="F20" s="1" t="s">
        <v>730</v>
      </c>
      <c r="G20" s="1">
        <v>498</v>
      </c>
      <c r="H20" s="207" t="s">
        <v>1238</v>
      </c>
      <c r="I20" s="216">
        <v>20</v>
      </c>
      <c r="J20" s="218" t="s">
        <v>1249</v>
      </c>
    </row>
    <row r="21" spans="1:10" x14ac:dyDescent="0.25">
      <c r="A21" s="30" t="s">
        <v>436</v>
      </c>
      <c r="B21" s="1" t="s">
        <v>767</v>
      </c>
      <c r="C21" s="44" t="s">
        <v>198</v>
      </c>
      <c r="D21" s="13" t="s">
        <v>769</v>
      </c>
      <c r="E21" s="1" t="s">
        <v>1153</v>
      </c>
      <c r="F21" s="1" t="s">
        <v>768</v>
      </c>
      <c r="G21" s="1" t="s">
        <v>768</v>
      </c>
      <c r="H21" s="207" t="s">
        <v>1225</v>
      </c>
      <c r="I21" s="216">
        <v>50</v>
      </c>
      <c r="J21" s="164" t="s">
        <v>1249</v>
      </c>
    </row>
    <row r="22" spans="1:10" x14ac:dyDescent="0.25">
      <c r="A22" s="30" t="s">
        <v>436</v>
      </c>
      <c r="B22" s="1" t="s">
        <v>767</v>
      </c>
      <c r="C22" s="44" t="s">
        <v>198</v>
      </c>
      <c r="D22" s="13" t="s">
        <v>771</v>
      </c>
      <c r="E22" s="1" t="s">
        <v>1153</v>
      </c>
      <c r="F22" s="1" t="s">
        <v>770</v>
      </c>
      <c r="G22" s="1" t="s">
        <v>770</v>
      </c>
      <c r="H22" s="207" t="s">
        <v>1225</v>
      </c>
      <c r="I22" s="216">
        <v>3</v>
      </c>
      <c r="J22" s="164" t="s">
        <v>1249</v>
      </c>
    </row>
    <row r="23" spans="1:10" x14ac:dyDescent="0.25">
      <c r="A23" s="32" t="s">
        <v>436</v>
      </c>
      <c r="B23" s="21" t="s">
        <v>767</v>
      </c>
      <c r="C23" s="44" t="s">
        <v>198</v>
      </c>
      <c r="D23" s="46" t="s">
        <v>773</v>
      </c>
      <c r="E23" s="16" t="s">
        <v>1153</v>
      </c>
      <c r="F23" s="16" t="s">
        <v>772</v>
      </c>
      <c r="G23" s="16" t="s">
        <v>772</v>
      </c>
      <c r="H23" s="207" t="s">
        <v>1225</v>
      </c>
      <c r="I23" s="216">
        <v>25</v>
      </c>
      <c r="J23" s="164" t="s">
        <v>1249</v>
      </c>
    </row>
    <row r="24" spans="1:10" x14ac:dyDescent="0.25">
      <c r="A24" s="32" t="s">
        <v>436</v>
      </c>
      <c r="B24" s="16" t="s">
        <v>767</v>
      </c>
      <c r="C24" s="44" t="s">
        <v>198</v>
      </c>
      <c r="D24" s="46" t="s">
        <v>775</v>
      </c>
      <c r="E24" s="16" t="s">
        <v>1153</v>
      </c>
      <c r="F24" s="16" t="s">
        <v>774</v>
      </c>
      <c r="G24" s="16" t="s">
        <v>774</v>
      </c>
      <c r="H24" s="207" t="s">
        <v>1225</v>
      </c>
      <c r="I24" s="216">
        <v>50</v>
      </c>
      <c r="J24" s="164" t="s">
        <v>1249</v>
      </c>
    </row>
    <row r="25" spans="1:10" x14ac:dyDescent="0.25">
      <c r="A25" s="30" t="s">
        <v>379</v>
      </c>
      <c r="B25" s="31" t="s">
        <v>805</v>
      </c>
      <c r="C25" s="44" t="s">
        <v>198</v>
      </c>
      <c r="D25" s="13" t="s">
        <v>807</v>
      </c>
      <c r="E25" s="1" t="s">
        <v>1153</v>
      </c>
      <c r="F25" s="1" t="s">
        <v>806</v>
      </c>
      <c r="G25" s="1">
        <v>176</v>
      </c>
      <c r="H25" s="51" t="s">
        <v>1225</v>
      </c>
      <c r="I25" s="217">
        <v>5</v>
      </c>
      <c r="J25" s="164" t="s">
        <v>1249</v>
      </c>
    </row>
    <row r="26" spans="1:10" x14ac:dyDescent="0.25">
      <c r="A26" s="30" t="s">
        <v>379</v>
      </c>
      <c r="B26" s="31" t="s">
        <v>805</v>
      </c>
      <c r="C26" s="44" t="s">
        <v>198</v>
      </c>
      <c r="D26" s="13" t="s">
        <v>809</v>
      </c>
      <c r="E26" s="1" t="s">
        <v>1153</v>
      </c>
      <c r="F26" s="1" t="s">
        <v>808</v>
      </c>
      <c r="G26" s="1">
        <v>193</v>
      </c>
      <c r="H26" s="208" t="s">
        <v>1232</v>
      </c>
      <c r="I26" s="217">
        <v>200</v>
      </c>
      <c r="J26" s="218" t="s">
        <v>1249</v>
      </c>
    </row>
    <row r="27" spans="1:10" x14ac:dyDescent="0.25">
      <c r="A27" s="30" t="s">
        <v>379</v>
      </c>
      <c r="B27" s="31" t="s">
        <v>805</v>
      </c>
      <c r="C27" s="44" t="s">
        <v>198</v>
      </c>
      <c r="D27" s="13" t="s">
        <v>811</v>
      </c>
      <c r="E27" s="1" t="s">
        <v>1153</v>
      </c>
      <c r="F27" s="1" t="s">
        <v>810</v>
      </c>
      <c r="G27" s="1">
        <v>290</v>
      </c>
      <c r="H27" s="207" t="s">
        <v>1232</v>
      </c>
      <c r="I27" s="216">
        <v>100</v>
      </c>
      <c r="J27" s="218" t="s">
        <v>1249</v>
      </c>
    </row>
    <row r="28" spans="1:10" x14ac:dyDescent="0.25">
      <c r="A28" s="30" t="s">
        <v>379</v>
      </c>
      <c r="B28" s="31" t="s">
        <v>805</v>
      </c>
      <c r="C28" s="44" t="s">
        <v>198</v>
      </c>
      <c r="D28" s="13" t="s">
        <v>813</v>
      </c>
      <c r="E28" s="1" t="s">
        <v>1153</v>
      </c>
      <c r="F28" s="1" t="s">
        <v>812</v>
      </c>
      <c r="G28" s="1">
        <v>470</v>
      </c>
      <c r="H28" s="207" t="s">
        <v>1225</v>
      </c>
      <c r="I28" s="216">
        <v>5</v>
      </c>
      <c r="J28" s="164" t="s">
        <v>1249</v>
      </c>
    </row>
    <row r="29" spans="1:10" x14ac:dyDescent="0.25">
      <c r="A29" s="32" t="s">
        <v>379</v>
      </c>
      <c r="B29" s="16" t="s">
        <v>814</v>
      </c>
      <c r="C29" s="44" t="s">
        <v>198</v>
      </c>
      <c r="D29" s="46" t="s">
        <v>816</v>
      </c>
      <c r="E29" s="16" t="s">
        <v>1153</v>
      </c>
      <c r="F29" s="16" t="s">
        <v>815</v>
      </c>
      <c r="G29" s="16" t="s">
        <v>815</v>
      </c>
      <c r="H29" s="207" t="s">
        <v>1225</v>
      </c>
      <c r="I29" s="216">
        <v>3</v>
      </c>
      <c r="J29" s="164" t="s">
        <v>1249</v>
      </c>
    </row>
    <row r="30" spans="1:10" x14ac:dyDescent="0.25">
      <c r="A30" s="30" t="s">
        <v>379</v>
      </c>
      <c r="B30" s="1" t="s">
        <v>814</v>
      </c>
      <c r="C30" s="44" t="s">
        <v>198</v>
      </c>
      <c r="D30" s="13" t="s">
        <v>818</v>
      </c>
      <c r="E30" s="1" t="s">
        <v>1153</v>
      </c>
      <c r="F30" s="1" t="s">
        <v>817</v>
      </c>
      <c r="G30" s="1" t="s">
        <v>817</v>
      </c>
      <c r="H30" s="207" t="s">
        <v>1225</v>
      </c>
      <c r="I30" s="216">
        <v>25</v>
      </c>
      <c r="J30" s="164" t="s">
        <v>1249</v>
      </c>
    </row>
    <row r="31" spans="1:10" x14ac:dyDescent="0.25">
      <c r="A31" s="32" t="s">
        <v>486</v>
      </c>
      <c r="B31" s="34" t="s">
        <v>869</v>
      </c>
      <c r="C31" s="44" t="s">
        <v>198</v>
      </c>
      <c r="D31" s="46" t="s">
        <v>871</v>
      </c>
      <c r="E31" s="16" t="s">
        <v>1180</v>
      </c>
      <c r="F31" s="16" t="s">
        <v>870</v>
      </c>
      <c r="G31" s="16">
        <v>43</v>
      </c>
      <c r="H31" s="208" t="s">
        <v>1232</v>
      </c>
      <c r="I31" s="219">
        <v>60</v>
      </c>
      <c r="J31" s="218" t="s">
        <v>1249</v>
      </c>
    </row>
    <row r="32" spans="1:10" x14ac:dyDescent="0.25">
      <c r="A32" s="30" t="s">
        <v>486</v>
      </c>
      <c r="B32" s="2" t="s">
        <v>872</v>
      </c>
      <c r="C32" s="44" t="s">
        <v>198</v>
      </c>
      <c r="D32" s="13" t="s">
        <v>874</v>
      </c>
      <c r="E32" s="1" t="s">
        <v>1153</v>
      </c>
      <c r="F32" s="1" t="s">
        <v>873</v>
      </c>
      <c r="G32" s="1" t="s">
        <v>873</v>
      </c>
      <c r="H32" s="207" t="s">
        <v>1225</v>
      </c>
      <c r="I32" s="216">
        <v>3</v>
      </c>
      <c r="J32" s="164" t="s">
        <v>1249</v>
      </c>
    </row>
    <row r="33" spans="1:10" x14ac:dyDescent="0.25">
      <c r="A33" s="30" t="s">
        <v>486</v>
      </c>
      <c r="B33" s="2" t="s">
        <v>872</v>
      </c>
      <c r="C33" s="44" t="s">
        <v>198</v>
      </c>
      <c r="D33" s="13" t="s">
        <v>876</v>
      </c>
      <c r="E33" s="1" t="s">
        <v>1153</v>
      </c>
      <c r="F33" s="1" t="s">
        <v>875</v>
      </c>
      <c r="G33" s="1" t="s">
        <v>875</v>
      </c>
      <c r="H33" s="207" t="s">
        <v>1225</v>
      </c>
      <c r="I33" s="216">
        <v>30</v>
      </c>
      <c r="J33" s="164" t="s">
        <v>1249</v>
      </c>
    </row>
    <row r="34" spans="1:10" x14ac:dyDescent="0.25">
      <c r="A34" s="30" t="s">
        <v>409</v>
      </c>
      <c r="B34" s="31" t="s">
        <v>923</v>
      </c>
      <c r="C34" s="44" t="s">
        <v>198</v>
      </c>
      <c r="D34" s="13" t="s">
        <v>925</v>
      </c>
      <c r="E34" s="1" t="s">
        <v>1153</v>
      </c>
      <c r="F34" s="1" t="s">
        <v>924</v>
      </c>
      <c r="G34" s="1">
        <v>431</v>
      </c>
      <c r="H34" s="207" t="s">
        <v>1155</v>
      </c>
      <c r="I34" s="216">
        <v>16</v>
      </c>
      <c r="J34" s="218" t="s">
        <v>1249</v>
      </c>
    </row>
    <row r="35" spans="1:10" x14ac:dyDescent="0.25">
      <c r="A35" s="30" t="s">
        <v>409</v>
      </c>
      <c r="B35" s="31" t="s">
        <v>923</v>
      </c>
      <c r="C35" s="44" t="s">
        <v>198</v>
      </c>
      <c r="D35" s="13" t="s">
        <v>927</v>
      </c>
      <c r="E35" s="1" t="s">
        <v>1153</v>
      </c>
      <c r="F35" s="1" t="s">
        <v>926</v>
      </c>
      <c r="G35" s="1">
        <v>81</v>
      </c>
      <c r="H35" s="207" t="s">
        <v>1161</v>
      </c>
      <c r="I35" s="216">
        <v>40.5</v>
      </c>
      <c r="J35" s="220" t="s">
        <v>1249</v>
      </c>
    </row>
    <row r="36" spans="1:10" x14ac:dyDescent="0.25">
      <c r="A36" s="32" t="s">
        <v>369</v>
      </c>
      <c r="B36" s="34" t="s">
        <v>955</v>
      </c>
      <c r="C36" s="44" t="s">
        <v>198</v>
      </c>
      <c r="D36" s="46" t="s">
        <v>957</v>
      </c>
      <c r="E36" s="16" t="s">
        <v>1153</v>
      </c>
      <c r="F36" s="16" t="s">
        <v>956</v>
      </c>
      <c r="G36" s="16">
        <v>169</v>
      </c>
      <c r="H36" s="208" t="s">
        <v>1219</v>
      </c>
      <c r="I36" s="219">
        <v>84.5</v>
      </c>
      <c r="J36" s="220" t="s">
        <v>1249</v>
      </c>
    </row>
    <row r="37" spans="1:10" x14ac:dyDescent="0.25">
      <c r="A37" s="37" t="s">
        <v>369</v>
      </c>
      <c r="B37" s="38" t="s">
        <v>955</v>
      </c>
      <c r="C37" s="44" t="s">
        <v>198</v>
      </c>
      <c r="D37" s="47" t="s">
        <v>959</v>
      </c>
      <c r="E37" s="4" t="s">
        <v>1157</v>
      </c>
      <c r="F37" s="4" t="s">
        <v>958</v>
      </c>
      <c r="G37" s="4">
        <v>397</v>
      </c>
      <c r="H37" s="51" t="s">
        <v>1161</v>
      </c>
      <c r="I37" s="217">
        <v>76</v>
      </c>
      <c r="J37" s="218" t="s">
        <v>1249</v>
      </c>
    </row>
    <row r="38" spans="1:10" x14ac:dyDescent="0.25">
      <c r="A38" s="30" t="s">
        <v>369</v>
      </c>
      <c r="B38" s="31" t="s">
        <v>955</v>
      </c>
      <c r="C38" s="44" t="s">
        <v>198</v>
      </c>
      <c r="D38" s="13" t="s">
        <v>961</v>
      </c>
      <c r="E38" s="1" t="s">
        <v>1153</v>
      </c>
      <c r="F38" s="1" t="s">
        <v>960</v>
      </c>
      <c r="G38" s="1">
        <v>421</v>
      </c>
      <c r="H38" s="207" t="s">
        <v>1251</v>
      </c>
      <c r="I38" s="216">
        <v>10</v>
      </c>
      <c r="J38" s="220" t="s">
        <v>1249</v>
      </c>
    </row>
    <row r="39" spans="1:10" x14ac:dyDescent="0.25">
      <c r="A39" s="32" t="s">
        <v>369</v>
      </c>
      <c r="B39" s="34" t="s">
        <v>955</v>
      </c>
      <c r="C39" s="44" t="s">
        <v>198</v>
      </c>
      <c r="D39" s="46" t="s">
        <v>963</v>
      </c>
      <c r="E39" s="16" t="s">
        <v>1180</v>
      </c>
      <c r="F39" s="16" t="s">
        <v>962</v>
      </c>
      <c r="G39" s="16">
        <v>75</v>
      </c>
      <c r="H39" s="208" t="s">
        <v>1232</v>
      </c>
      <c r="I39" s="219">
        <v>500</v>
      </c>
      <c r="J39" s="218" t="s">
        <v>1249</v>
      </c>
    </row>
    <row r="40" spans="1:10" x14ac:dyDescent="0.25">
      <c r="A40" s="30" t="s">
        <v>369</v>
      </c>
      <c r="B40" s="2" t="s">
        <v>964</v>
      </c>
      <c r="C40" s="44" t="s">
        <v>198</v>
      </c>
      <c r="D40" s="13" t="s">
        <v>966</v>
      </c>
      <c r="E40" s="1" t="s">
        <v>1153</v>
      </c>
      <c r="F40" s="1" t="s">
        <v>965</v>
      </c>
      <c r="G40" s="1" t="s">
        <v>965</v>
      </c>
      <c r="H40" s="207" t="s">
        <v>1225</v>
      </c>
      <c r="I40" s="216">
        <v>3</v>
      </c>
      <c r="J40" s="164" t="s">
        <v>1249</v>
      </c>
    </row>
    <row r="41" spans="1:10" x14ac:dyDescent="0.25">
      <c r="A41" s="30" t="s">
        <v>386</v>
      </c>
      <c r="B41" s="2" t="s">
        <v>989</v>
      </c>
      <c r="C41" s="44" t="s">
        <v>198</v>
      </c>
      <c r="D41" s="13" t="s">
        <v>991</v>
      </c>
      <c r="E41" s="1" t="s">
        <v>1153</v>
      </c>
      <c r="F41" s="1" t="s">
        <v>990</v>
      </c>
      <c r="G41" s="1" t="s">
        <v>990</v>
      </c>
      <c r="H41" s="207" t="s">
        <v>1225</v>
      </c>
      <c r="I41" s="216">
        <v>15</v>
      </c>
      <c r="J41" s="164" t="s">
        <v>1249</v>
      </c>
    </row>
    <row r="42" spans="1:10" x14ac:dyDescent="0.25">
      <c r="A42" s="30" t="s">
        <v>374</v>
      </c>
      <c r="B42" s="31" t="s">
        <v>1016</v>
      </c>
      <c r="C42" s="44" t="s">
        <v>198</v>
      </c>
      <c r="D42" s="47" t="s">
        <v>1018</v>
      </c>
      <c r="E42" s="4" t="s">
        <v>1153</v>
      </c>
      <c r="F42" s="4" t="s">
        <v>1017</v>
      </c>
      <c r="G42" s="4">
        <v>35</v>
      </c>
      <c r="H42" s="51" t="s">
        <v>1219</v>
      </c>
      <c r="I42" s="217">
        <v>75</v>
      </c>
      <c r="J42" s="218" t="s">
        <v>1249</v>
      </c>
    </row>
    <row r="43" spans="1:10" x14ac:dyDescent="0.25">
      <c r="A43" s="30" t="s">
        <v>374</v>
      </c>
      <c r="B43" s="2" t="s">
        <v>1019</v>
      </c>
      <c r="C43" s="44" t="s">
        <v>198</v>
      </c>
      <c r="D43" s="13" t="s">
        <v>1021</v>
      </c>
      <c r="E43" s="1" t="s">
        <v>1153</v>
      </c>
      <c r="F43" s="1" t="s">
        <v>1020</v>
      </c>
      <c r="G43" s="1" t="s">
        <v>1020</v>
      </c>
      <c r="H43" s="207" t="s">
        <v>1225</v>
      </c>
      <c r="I43" s="216">
        <v>6</v>
      </c>
      <c r="J43" s="164" t="s">
        <v>1249</v>
      </c>
    </row>
    <row r="44" spans="1:10" x14ac:dyDescent="0.25">
      <c r="A44" s="30" t="s">
        <v>334</v>
      </c>
      <c r="B44" s="31" t="s">
        <v>1076</v>
      </c>
      <c r="C44" s="44" t="s">
        <v>198</v>
      </c>
      <c r="D44" s="13" t="s">
        <v>1078</v>
      </c>
      <c r="E44" s="1" t="s">
        <v>1153</v>
      </c>
      <c r="F44" s="1" t="s">
        <v>1077</v>
      </c>
      <c r="G44" s="1">
        <v>259</v>
      </c>
      <c r="H44" s="207" t="s">
        <v>1226</v>
      </c>
      <c r="I44" s="216">
        <v>2</v>
      </c>
      <c r="J44" s="220" t="s">
        <v>1249</v>
      </c>
    </row>
    <row r="45" spans="1:10" x14ac:dyDescent="0.25">
      <c r="A45" s="30" t="s">
        <v>350</v>
      </c>
      <c r="B45" s="1" t="s">
        <v>1113</v>
      </c>
      <c r="C45" s="44" t="s">
        <v>198</v>
      </c>
      <c r="D45" s="13" t="s">
        <v>1115</v>
      </c>
      <c r="E45" s="1" t="s">
        <v>1153</v>
      </c>
      <c r="F45" s="1" t="s">
        <v>1114</v>
      </c>
      <c r="G45" s="1" t="s">
        <v>1114</v>
      </c>
      <c r="H45" s="207" t="s">
        <v>1225</v>
      </c>
      <c r="I45" s="216">
        <v>8</v>
      </c>
      <c r="J45" s="164" t="s">
        <v>1249</v>
      </c>
    </row>
    <row r="46" spans="1:10" x14ac:dyDescent="0.25">
      <c r="A46" s="30" t="s">
        <v>429</v>
      </c>
      <c r="B46" s="31" t="s">
        <v>555</v>
      </c>
      <c r="C46" s="44" t="s">
        <v>198</v>
      </c>
      <c r="D46" s="13" t="s">
        <v>557</v>
      </c>
      <c r="E46" s="1" t="s">
        <v>1153</v>
      </c>
      <c r="F46" s="1" t="s">
        <v>556</v>
      </c>
      <c r="G46" s="1">
        <v>122</v>
      </c>
      <c r="H46" s="51" t="s">
        <v>1154</v>
      </c>
      <c r="I46" s="217">
        <v>6</v>
      </c>
      <c r="J46" s="164" t="s">
        <v>1252</v>
      </c>
    </row>
    <row r="47" spans="1:10" x14ac:dyDescent="0.25">
      <c r="A47" s="30" t="s">
        <v>441</v>
      </c>
      <c r="B47" s="33" t="s">
        <v>582</v>
      </c>
      <c r="C47" s="44" t="s">
        <v>198</v>
      </c>
      <c r="D47" s="46" t="s">
        <v>592</v>
      </c>
      <c r="E47" s="16"/>
      <c r="F47" s="16" t="s">
        <v>591</v>
      </c>
      <c r="G47" s="16">
        <v>108</v>
      </c>
      <c r="H47" s="208"/>
      <c r="I47" s="219">
        <v>12</v>
      </c>
      <c r="J47" s="164" t="s">
        <v>1252</v>
      </c>
    </row>
    <row r="48" spans="1:10" x14ac:dyDescent="0.25">
      <c r="A48" s="32" t="s">
        <v>441</v>
      </c>
      <c r="B48" s="34" t="s">
        <v>582</v>
      </c>
      <c r="C48" s="44" t="s">
        <v>198</v>
      </c>
      <c r="D48" s="46" t="s">
        <v>594</v>
      </c>
      <c r="E48" s="16" t="s">
        <v>1153</v>
      </c>
      <c r="F48" s="16" t="s">
        <v>593</v>
      </c>
      <c r="G48" s="16">
        <v>246</v>
      </c>
      <c r="H48" s="208" t="s">
        <v>1154</v>
      </c>
      <c r="I48" s="219">
        <v>2</v>
      </c>
      <c r="J48" s="164" t="s">
        <v>1252</v>
      </c>
    </row>
    <row r="49" spans="1:10" x14ac:dyDescent="0.25">
      <c r="A49" s="30" t="s">
        <v>364</v>
      </c>
      <c r="B49" s="31" t="s">
        <v>607</v>
      </c>
      <c r="C49" s="44" t="s">
        <v>198</v>
      </c>
      <c r="D49" s="13" t="s">
        <v>620</v>
      </c>
      <c r="E49" s="1" t="s">
        <v>1153</v>
      </c>
      <c r="F49" s="1" t="s">
        <v>619</v>
      </c>
      <c r="G49" s="1">
        <v>194</v>
      </c>
      <c r="H49" s="207" t="s">
        <v>1154</v>
      </c>
      <c r="I49" s="216">
        <v>6</v>
      </c>
      <c r="J49" s="164" t="s">
        <v>1252</v>
      </c>
    </row>
    <row r="50" spans="1:10" x14ac:dyDescent="0.25">
      <c r="A50" s="30" t="s">
        <v>354</v>
      </c>
      <c r="B50" s="31" t="s">
        <v>671</v>
      </c>
      <c r="C50" s="44" t="s">
        <v>198</v>
      </c>
      <c r="D50" s="13" t="s">
        <v>675</v>
      </c>
      <c r="E50" s="1" t="s">
        <v>1153</v>
      </c>
      <c r="F50" s="1" t="s">
        <v>674</v>
      </c>
      <c r="G50" s="1">
        <v>121.5</v>
      </c>
      <c r="H50" s="51" t="s">
        <v>1154</v>
      </c>
      <c r="I50" s="217">
        <v>12</v>
      </c>
      <c r="J50" s="164" t="s">
        <v>1252</v>
      </c>
    </row>
    <row r="51" spans="1:10" x14ac:dyDescent="0.25">
      <c r="A51" s="30" t="s">
        <v>328</v>
      </c>
      <c r="B51" s="31" t="s">
        <v>678</v>
      </c>
      <c r="C51" s="44" t="s">
        <v>198</v>
      </c>
      <c r="D51" s="13" t="s">
        <v>682</v>
      </c>
      <c r="E51" s="1" t="s">
        <v>1153</v>
      </c>
      <c r="F51" s="1" t="s">
        <v>681</v>
      </c>
      <c r="G51" s="1">
        <v>80.5</v>
      </c>
      <c r="H51" s="51" t="s">
        <v>1154</v>
      </c>
      <c r="I51" s="217">
        <v>12</v>
      </c>
      <c r="J51" s="164" t="s">
        <v>1252</v>
      </c>
    </row>
    <row r="52" spans="1:10" x14ac:dyDescent="0.25">
      <c r="A52" s="30" t="s">
        <v>487</v>
      </c>
      <c r="B52" s="31" t="s">
        <v>695</v>
      </c>
      <c r="C52" s="44" t="s">
        <v>198</v>
      </c>
      <c r="D52" s="13" t="s">
        <v>697</v>
      </c>
      <c r="E52" s="1" t="s">
        <v>1153</v>
      </c>
      <c r="F52" s="1" t="s">
        <v>696</v>
      </c>
      <c r="G52" s="1">
        <v>112</v>
      </c>
      <c r="H52" s="51" t="s">
        <v>1154</v>
      </c>
      <c r="I52" s="217">
        <v>12</v>
      </c>
      <c r="J52" s="164" t="s">
        <v>1252</v>
      </c>
    </row>
    <row r="53" spans="1:10" x14ac:dyDescent="0.25">
      <c r="A53" s="30" t="s">
        <v>436</v>
      </c>
      <c r="B53" s="31" t="s">
        <v>776</v>
      </c>
      <c r="C53" s="44" t="s">
        <v>198</v>
      </c>
      <c r="D53" s="13" t="s">
        <v>778</v>
      </c>
      <c r="E53" s="1" t="s">
        <v>1153</v>
      </c>
      <c r="F53" s="1" t="s">
        <v>777</v>
      </c>
      <c r="G53" s="1">
        <v>101.5</v>
      </c>
      <c r="H53" s="51" t="s">
        <v>1154</v>
      </c>
      <c r="I53" s="217">
        <v>15</v>
      </c>
      <c r="J53" s="164" t="s">
        <v>1252</v>
      </c>
    </row>
    <row r="54" spans="1:10" x14ac:dyDescent="0.25">
      <c r="A54" s="30" t="s">
        <v>486</v>
      </c>
      <c r="B54" s="31" t="s">
        <v>869</v>
      </c>
      <c r="C54" s="44" t="s">
        <v>198</v>
      </c>
      <c r="D54" s="13" t="s">
        <v>878</v>
      </c>
      <c r="E54" s="1" t="s">
        <v>1153</v>
      </c>
      <c r="F54" s="1" t="s">
        <v>877</v>
      </c>
      <c r="G54" s="1">
        <v>101</v>
      </c>
      <c r="H54" s="51" t="s">
        <v>1154</v>
      </c>
      <c r="I54" s="217">
        <v>30</v>
      </c>
      <c r="J54" s="164" t="s">
        <v>1252</v>
      </c>
    </row>
    <row r="55" spans="1:10" x14ac:dyDescent="0.25">
      <c r="A55" s="30" t="s">
        <v>409</v>
      </c>
      <c r="B55" s="31" t="s">
        <v>923</v>
      </c>
      <c r="C55" s="44" t="s">
        <v>198</v>
      </c>
      <c r="D55" s="13" t="s">
        <v>929</v>
      </c>
      <c r="E55" s="1" t="s">
        <v>1153</v>
      </c>
      <c r="F55" s="1" t="s">
        <v>928</v>
      </c>
      <c r="G55" s="1">
        <v>78</v>
      </c>
      <c r="H55" s="51" t="s">
        <v>1154</v>
      </c>
      <c r="I55" s="217">
        <v>10</v>
      </c>
      <c r="J55" s="164" t="s">
        <v>1252</v>
      </c>
    </row>
    <row r="56" spans="1:10" x14ac:dyDescent="0.25">
      <c r="A56" s="30" t="s">
        <v>409</v>
      </c>
      <c r="B56" s="31" t="s">
        <v>923</v>
      </c>
      <c r="C56" s="44" t="s">
        <v>198</v>
      </c>
      <c r="D56" s="13" t="s">
        <v>931</v>
      </c>
      <c r="E56" s="1" t="s">
        <v>1153</v>
      </c>
      <c r="F56" s="1" t="s">
        <v>930</v>
      </c>
      <c r="G56" s="1">
        <v>111.5</v>
      </c>
      <c r="H56" s="51" t="s">
        <v>1154</v>
      </c>
      <c r="I56" s="217">
        <v>6</v>
      </c>
      <c r="J56" s="164" t="s">
        <v>1252</v>
      </c>
    </row>
    <row r="57" spans="1:10" x14ac:dyDescent="0.25">
      <c r="A57" s="32" t="s">
        <v>409</v>
      </c>
      <c r="B57" s="34" t="s">
        <v>923</v>
      </c>
      <c r="C57" s="44" t="s">
        <v>198</v>
      </c>
      <c r="D57" s="46" t="s">
        <v>933</v>
      </c>
      <c r="E57" s="16" t="s">
        <v>1153</v>
      </c>
      <c r="F57" s="16" t="s">
        <v>932</v>
      </c>
      <c r="G57" s="16">
        <v>122.5</v>
      </c>
      <c r="H57" s="208" t="s">
        <v>1154</v>
      </c>
      <c r="I57" s="219">
        <v>12</v>
      </c>
      <c r="J57" s="164" t="s">
        <v>1252</v>
      </c>
    </row>
    <row r="58" spans="1:10" x14ac:dyDescent="0.25">
      <c r="A58" s="30" t="s">
        <v>369</v>
      </c>
      <c r="B58" s="31" t="s">
        <v>955</v>
      </c>
      <c r="C58" s="44" t="s">
        <v>198</v>
      </c>
      <c r="D58" s="13" t="s">
        <v>968</v>
      </c>
      <c r="E58" s="1" t="s">
        <v>1153</v>
      </c>
      <c r="F58" s="1" t="s">
        <v>967</v>
      </c>
      <c r="G58" s="1">
        <v>135</v>
      </c>
      <c r="H58" s="207" t="s">
        <v>1154</v>
      </c>
      <c r="I58" s="216">
        <v>2</v>
      </c>
      <c r="J58" s="164" t="s">
        <v>1252</v>
      </c>
    </row>
    <row r="59" spans="1:10" x14ac:dyDescent="0.25">
      <c r="A59" s="30" t="s">
        <v>391</v>
      </c>
      <c r="B59" s="31" t="s">
        <v>1005</v>
      </c>
      <c r="C59" s="44" t="s">
        <v>198</v>
      </c>
      <c r="D59" s="13" t="s">
        <v>1007</v>
      </c>
      <c r="E59" s="1" t="s">
        <v>1153</v>
      </c>
      <c r="F59" s="1" t="s">
        <v>1006</v>
      </c>
      <c r="G59" s="1">
        <v>8.5</v>
      </c>
      <c r="H59" s="207" t="s">
        <v>1154</v>
      </c>
      <c r="I59" s="216">
        <v>12</v>
      </c>
      <c r="J59" s="164" t="s">
        <v>1252</v>
      </c>
    </row>
    <row r="60" spans="1:10" x14ac:dyDescent="0.25">
      <c r="A60" s="32" t="s">
        <v>374</v>
      </c>
      <c r="B60" s="34" t="s">
        <v>1016</v>
      </c>
      <c r="C60" s="44" t="s">
        <v>198</v>
      </c>
      <c r="D60" s="46" t="s">
        <v>1023</v>
      </c>
      <c r="E60" s="16" t="s">
        <v>1153</v>
      </c>
      <c r="F60" s="16" t="s">
        <v>1022</v>
      </c>
      <c r="G60" s="16">
        <v>3</v>
      </c>
      <c r="H60" s="208" t="s">
        <v>1154</v>
      </c>
      <c r="I60" s="219">
        <v>6</v>
      </c>
      <c r="J60" s="164" t="s">
        <v>1252</v>
      </c>
    </row>
    <row r="61" spans="1:10" x14ac:dyDescent="0.25">
      <c r="A61" s="30" t="s">
        <v>350</v>
      </c>
      <c r="B61" s="31" t="s">
        <v>1116</v>
      </c>
      <c r="C61" s="44" t="s">
        <v>198</v>
      </c>
      <c r="D61" s="13" t="s">
        <v>1118</v>
      </c>
      <c r="E61" s="1" t="s">
        <v>1153</v>
      </c>
      <c r="F61" s="1" t="s">
        <v>1117</v>
      </c>
      <c r="G61" s="1">
        <v>121</v>
      </c>
      <c r="H61" s="51" t="s">
        <v>1154</v>
      </c>
      <c r="I61" s="217">
        <v>10</v>
      </c>
      <c r="J61" s="164" t="s">
        <v>1252</v>
      </c>
    </row>
    <row r="62" spans="1:10" x14ac:dyDescent="0.25">
      <c r="A62" s="30" t="s">
        <v>350</v>
      </c>
      <c r="B62" s="31" t="s">
        <v>1116</v>
      </c>
      <c r="C62" s="44" t="s">
        <v>198</v>
      </c>
      <c r="D62" s="13" t="s">
        <v>1120</v>
      </c>
      <c r="E62" s="1" t="s">
        <v>1153</v>
      </c>
      <c r="F62" s="1" t="s">
        <v>1119</v>
      </c>
      <c r="G62" s="1">
        <v>131.5</v>
      </c>
      <c r="H62" s="207" t="s">
        <v>1154</v>
      </c>
      <c r="I62" s="216">
        <v>0</v>
      </c>
      <c r="J62" s="164" t="s">
        <v>1252</v>
      </c>
    </row>
    <row r="63" spans="1:10" x14ac:dyDescent="0.25">
      <c r="A63" s="32" t="s">
        <v>364</v>
      </c>
      <c r="B63" s="34" t="s">
        <v>607</v>
      </c>
      <c r="C63" s="44" t="s">
        <v>198</v>
      </c>
      <c r="D63" s="46" t="s">
        <v>609</v>
      </c>
      <c r="E63" s="16" t="s">
        <v>1153</v>
      </c>
      <c r="F63" s="16" t="s">
        <v>608</v>
      </c>
      <c r="G63" s="16">
        <v>114</v>
      </c>
      <c r="H63" s="208" t="s">
        <v>1161</v>
      </c>
      <c r="I63" s="219">
        <v>57</v>
      </c>
      <c r="J63" s="220" t="s">
        <v>1253</v>
      </c>
    </row>
    <row r="64" spans="1:10" x14ac:dyDescent="0.25">
      <c r="A64" s="30" t="s">
        <v>409</v>
      </c>
      <c r="B64" s="31" t="s">
        <v>923</v>
      </c>
      <c r="C64" s="44" t="s">
        <v>198</v>
      </c>
      <c r="D64" s="13" t="s">
        <v>927</v>
      </c>
      <c r="E64" s="1" t="s">
        <v>1153</v>
      </c>
      <c r="F64" s="1" t="s">
        <v>926</v>
      </c>
      <c r="G64" s="1">
        <v>81</v>
      </c>
      <c r="H64" s="207" t="s">
        <v>1161</v>
      </c>
      <c r="I64" s="216">
        <v>40.5</v>
      </c>
      <c r="J64" s="220" t="s">
        <v>1253</v>
      </c>
    </row>
    <row r="65" spans="1:10" x14ac:dyDescent="0.25">
      <c r="A65" s="32" t="s">
        <v>369</v>
      </c>
      <c r="B65" s="34" t="s">
        <v>955</v>
      </c>
      <c r="C65" s="44" t="s">
        <v>198</v>
      </c>
      <c r="D65" s="46" t="s">
        <v>957</v>
      </c>
      <c r="E65" s="16" t="s">
        <v>1153</v>
      </c>
      <c r="F65" s="16" t="s">
        <v>956</v>
      </c>
      <c r="G65" s="16">
        <v>169</v>
      </c>
      <c r="H65" s="208" t="s">
        <v>1219</v>
      </c>
      <c r="I65" s="219">
        <v>84.5</v>
      </c>
      <c r="J65" s="220" t="s">
        <v>1253</v>
      </c>
    </row>
    <row r="66" spans="1:10" x14ac:dyDescent="0.25">
      <c r="A66" s="30" t="s">
        <v>369</v>
      </c>
      <c r="B66" s="31" t="s">
        <v>955</v>
      </c>
      <c r="C66" s="44" t="s">
        <v>198</v>
      </c>
      <c r="D66" s="13" t="s">
        <v>961</v>
      </c>
      <c r="E66" s="1" t="s">
        <v>1153</v>
      </c>
      <c r="F66" s="1" t="s">
        <v>960</v>
      </c>
      <c r="G66" s="1">
        <v>421</v>
      </c>
      <c r="H66" s="207" t="s">
        <v>1251</v>
      </c>
      <c r="I66" s="216">
        <v>210.5</v>
      </c>
      <c r="J66" s="220" t="s">
        <v>1253</v>
      </c>
    </row>
    <row r="67" spans="1:10" x14ac:dyDescent="0.25">
      <c r="A67" s="30" t="s">
        <v>429</v>
      </c>
      <c r="B67" s="31" t="s">
        <v>555</v>
      </c>
      <c r="C67" s="44" t="s">
        <v>198</v>
      </c>
      <c r="D67" s="13" t="s">
        <v>557</v>
      </c>
      <c r="E67" s="1" t="s">
        <v>1153</v>
      </c>
      <c r="F67" s="1" t="s">
        <v>556</v>
      </c>
      <c r="G67" s="1">
        <v>122</v>
      </c>
      <c r="H67" s="51" t="s">
        <v>1154</v>
      </c>
      <c r="I67" s="217">
        <v>6</v>
      </c>
      <c r="J67" s="164" t="s">
        <v>1254</v>
      </c>
    </row>
    <row r="68" spans="1:10" x14ac:dyDescent="0.25">
      <c r="A68" s="30" t="s">
        <v>441</v>
      </c>
      <c r="B68" s="33" t="s">
        <v>582</v>
      </c>
      <c r="C68" s="44" t="s">
        <v>198</v>
      </c>
      <c r="D68" s="46" t="s">
        <v>592</v>
      </c>
      <c r="E68" s="16"/>
      <c r="F68" s="16" t="s">
        <v>591</v>
      </c>
      <c r="G68" s="16">
        <v>108</v>
      </c>
      <c r="H68" s="208"/>
      <c r="I68" s="219">
        <v>12</v>
      </c>
      <c r="J68" s="164" t="s">
        <v>1254</v>
      </c>
    </row>
    <row r="69" spans="1:10" x14ac:dyDescent="0.25">
      <c r="A69" s="32" t="s">
        <v>441</v>
      </c>
      <c r="B69" s="34" t="s">
        <v>582</v>
      </c>
      <c r="C69" s="44" t="s">
        <v>198</v>
      </c>
      <c r="D69" s="46" t="s">
        <v>594</v>
      </c>
      <c r="E69" s="16" t="s">
        <v>1153</v>
      </c>
      <c r="F69" s="16" t="s">
        <v>593</v>
      </c>
      <c r="G69" s="16">
        <v>246</v>
      </c>
      <c r="H69" s="208" t="s">
        <v>1154</v>
      </c>
      <c r="I69" s="219">
        <v>2</v>
      </c>
      <c r="J69" s="164" t="s">
        <v>1254</v>
      </c>
    </row>
    <row r="70" spans="1:10" x14ac:dyDescent="0.25">
      <c r="A70" s="30" t="s">
        <v>364</v>
      </c>
      <c r="B70" s="31" t="s">
        <v>607</v>
      </c>
      <c r="C70" s="44" t="s">
        <v>198</v>
      </c>
      <c r="D70" s="13" t="s">
        <v>620</v>
      </c>
      <c r="E70" s="1" t="s">
        <v>1153</v>
      </c>
      <c r="F70" s="1" t="s">
        <v>619</v>
      </c>
      <c r="G70" s="1">
        <v>194</v>
      </c>
      <c r="H70" s="207" t="s">
        <v>1154</v>
      </c>
      <c r="I70" s="216">
        <v>6</v>
      </c>
      <c r="J70" s="164" t="s">
        <v>1254</v>
      </c>
    </row>
    <row r="71" spans="1:10" x14ac:dyDescent="0.25">
      <c r="A71" s="30" t="s">
        <v>354</v>
      </c>
      <c r="B71" s="31" t="s">
        <v>671</v>
      </c>
      <c r="C71" s="44" t="s">
        <v>198</v>
      </c>
      <c r="D71" s="13" t="s">
        <v>675</v>
      </c>
      <c r="E71" s="1" t="s">
        <v>1153</v>
      </c>
      <c r="F71" s="1" t="s">
        <v>674</v>
      </c>
      <c r="G71" s="1">
        <v>121.5</v>
      </c>
      <c r="H71" s="51" t="s">
        <v>1154</v>
      </c>
      <c r="I71" s="217">
        <v>12</v>
      </c>
      <c r="J71" s="164" t="s">
        <v>1254</v>
      </c>
    </row>
    <row r="72" spans="1:10" x14ac:dyDescent="0.25">
      <c r="A72" s="30" t="s">
        <v>328</v>
      </c>
      <c r="B72" s="31" t="s">
        <v>678</v>
      </c>
      <c r="C72" s="44" t="s">
        <v>198</v>
      </c>
      <c r="D72" s="13" t="s">
        <v>682</v>
      </c>
      <c r="E72" s="1" t="s">
        <v>1153</v>
      </c>
      <c r="F72" s="1" t="s">
        <v>681</v>
      </c>
      <c r="G72" s="1">
        <v>80.5</v>
      </c>
      <c r="H72" s="51" t="s">
        <v>1154</v>
      </c>
      <c r="I72" s="217">
        <v>12</v>
      </c>
      <c r="J72" s="164" t="s">
        <v>1254</v>
      </c>
    </row>
    <row r="73" spans="1:10" x14ac:dyDescent="0.25">
      <c r="A73" s="30" t="s">
        <v>487</v>
      </c>
      <c r="B73" s="31" t="s">
        <v>695</v>
      </c>
      <c r="C73" s="44" t="s">
        <v>198</v>
      </c>
      <c r="D73" s="13" t="s">
        <v>697</v>
      </c>
      <c r="E73" s="1" t="s">
        <v>1153</v>
      </c>
      <c r="F73" s="1" t="s">
        <v>696</v>
      </c>
      <c r="G73" s="1">
        <v>112</v>
      </c>
      <c r="H73" s="51" t="s">
        <v>1154</v>
      </c>
      <c r="I73" s="217">
        <v>12</v>
      </c>
      <c r="J73" s="164" t="s">
        <v>1254</v>
      </c>
    </row>
    <row r="74" spans="1:10" x14ac:dyDescent="0.25">
      <c r="A74" s="30" t="s">
        <v>436</v>
      </c>
      <c r="B74" s="31" t="s">
        <v>776</v>
      </c>
      <c r="C74" s="44" t="s">
        <v>198</v>
      </c>
      <c r="D74" s="13" t="s">
        <v>778</v>
      </c>
      <c r="E74" s="1" t="s">
        <v>1153</v>
      </c>
      <c r="F74" s="1" t="s">
        <v>777</v>
      </c>
      <c r="G74" s="1">
        <v>101.5</v>
      </c>
      <c r="H74" s="51" t="s">
        <v>1154</v>
      </c>
      <c r="I74" s="217">
        <v>15</v>
      </c>
      <c r="J74" s="164" t="s">
        <v>1254</v>
      </c>
    </row>
    <row r="75" spans="1:10" x14ac:dyDescent="0.25">
      <c r="A75" s="30" t="s">
        <v>486</v>
      </c>
      <c r="B75" s="31" t="s">
        <v>869</v>
      </c>
      <c r="C75" s="44" t="s">
        <v>198</v>
      </c>
      <c r="D75" s="13" t="s">
        <v>878</v>
      </c>
      <c r="E75" s="1" t="s">
        <v>1153</v>
      </c>
      <c r="F75" s="1" t="s">
        <v>877</v>
      </c>
      <c r="G75" s="1">
        <v>101</v>
      </c>
      <c r="H75" s="51" t="s">
        <v>1154</v>
      </c>
      <c r="I75" s="217">
        <v>30</v>
      </c>
      <c r="J75" s="164" t="s">
        <v>1254</v>
      </c>
    </row>
    <row r="76" spans="1:10" x14ac:dyDescent="0.25">
      <c r="A76" s="30" t="s">
        <v>409</v>
      </c>
      <c r="B76" s="31" t="s">
        <v>923</v>
      </c>
      <c r="C76" s="44" t="s">
        <v>198</v>
      </c>
      <c r="D76" s="13" t="s">
        <v>929</v>
      </c>
      <c r="E76" s="1" t="s">
        <v>1153</v>
      </c>
      <c r="F76" s="1" t="s">
        <v>928</v>
      </c>
      <c r="G76" s="1">
        <v>78</v>
      </c>
      <c r="H76" s="51" t="s">
        <v>1154</v>
      </c>
      <c r="I76" s="217">
        <v>10</v>
      </c>
      <c r="J76" s="164" t="s">
        <v>1254</v>
      </c>
    </row>
    <row r="77" spans="1:10" x14ac:dyDescent="0.25">
      <c r="A77" s="30" t="s">
        <v>409</v>
      </c>
      <c r="B77" s="31" t="s">
        <v>923</v>
      </c>
      <c r="C77" s="44" t="s">
        <v>198</v>
      </c>
      <c r="D77" s="13" t="s">
        <v>931</v>
      </c>
      <c r="E77" s="1" t="s">
        <v>1153</v>
      </c>
      <c r="F77" s="1" t="s">
        <v>930</v>
      </c>
      <c r="G77" s="1">
        <v>111.5</v>
      </c>
      <c r="H77" s="51" t="s">
        <v>1154</v>
      </c>
      <c r="I77" s="217">
        <v>6</v>
      </c>
      <c r="J77" s="164" t="s">
        <v>1254</v>
      </c>
    </row>
    <row r="78" spans="1:10" x14ac:dyDescent="0.25">
      <c r="A78" s="32" t="s">
        <v>409</v>
      </c>
      <c r="B78" s="34" t="s">
        <v>923</v>
      </c>
      <c r="C78" s="44" t="s">
        <v>198</v>
      </c>
      <c r="D78" s="46" t="s">
        <v>933</v>
      </c>
      <c r="E78" s="16" t="s">
        <v>1153</v>
      </c>
      <c r="F78" s="16" t="s">
        <v>932</v>
      </c>
      <c r="G78" s="16">
        <v>122.5</v>
      </c>
      <c r="H78" s="208" t="s">
        <v>1154</v>
      </c>
      <c r="I78" s="219">
        <v>12</v>
      </c>
      <c r="J78" s="164" t="s">
        <v>1254</v>
      </c>
    </row>
    <row r="79" spans="1:10" x14ac:dyDescent="0.25">
      <c r="A79" s="30" t="s">
        <v>369</v>
      </c>
      <c r="B79" s="31" t="s">
        <v>955</v>
      </c>
      <c r="C79" s="44" t="s">
        <v>198</v>
      </c>
      <c r="D79" s="13" t="s">
        <v>968</v>
      </c>
      <c r="E79" s="1" t="s">
        <v>1153</v>
      </c>
      <c r="F79" s="1" t="s">
        <v>967</v>
      </c>
      <c r="G79" s="1">
        <v>135</v>
      </c>
      <c r="H79" s="207" t="s">
        <v>1154</v>
      </c>
      <c r="I79" s="216">
        <v>2</v>
      </c>
      <c r="J79" s="164" t="s">
        <v>1254</v>
      </c>
    </row>
    <row r="80" spans="1:10" x14ac:dyDescent="0.25">
      <c r="A80" s="30" t="s">
        <v>391</v>
      </c>
      <c r="B80" s="31" t="s">
        <v>1005</v>
      </c>
      <c r="C80" s="44" t="s">
        <v>198</v>
      </c>
      <c r="D80" s="13" t="s">
        <v>1007</v>
      </c>
      <c r="E80" s="1" t="s">
        <v>1153</v>
      </c>
      <c r="F80" s="1" t="s">
        <v>1006</v>
      </c>
      <c r="G80" s="1">
        <v>8.5</v>
      </c>
      <c r="H80" s="207" t="s">
        <v>1154</v>
      </c>
      <c r="I80" s="216">
        <v>12</v>
      </c>
      <c r="J80" s="164" t="s">
        <v>1254</v>
      </c>
    </row>
    <row r="81" spans="1:10" x14ac:dyDescent="0.25">
      <c r="A81" s="32" t="s">
        <v>374</v>
      </c>
      <c r="B81" s="34" t="s">
        <v>1016</v>
      </c>
      <c r="C81" s="44" t="s">
        <v>198</v>
      </c>
      <c r="D81" s="46" t="s">
        <v>1023</v>
      </c>
      <c r="E81" s="16" t="s">
        <v>1153</v>
      </c>
      <c r="F81" s="16" t="s">
        <v>1022</v>
      </c>
      <c r="G81" s="16">
        <v>3</v>
      </c>
      <c r="H81" s="208" t="s">
        <v>1154</v>
      </c>
      <c r="I81" s="219">
        <v>6</v>
      </c>
      <c r="J81" s="164" t="s">
        <v>1254</v>
      </c>
    </row>
    <row r="82" spans="1:10" x14ac:dyDescent="0.25">
      <c r="A82" s="30" t="s">
        <v>350</v>
      </c>
      <c r="B82" s="31" t="s">
        <v>1116</v>
      </c>
      <c r="C82" s="44" t="s">
        <v>198</v>
      </c>
      <c r="D82" s="13" t="s">
        <v>1118</v>
      </c>
      <c r="E82" s="1" t="s">
        <v>1153</v>
      </c>
      <c r="F82" s="1" t="s">
        <v>1117</v>
      </c>
      <c r="G82" s="1">
        <v>121</v>
      </c>
      <c r="H82" s="51" t="s">
        <v>1154</v>
      </c>
      <c r="I82" s="217">
        <v>10</v>
      </c>
      <c r="J82" s="164" t="s">
        <v>1254</v>
      </c>
    </row>
    <row r="83" spans="1:10" x14ac:dyDescent="0.25">
      <c r="A83" s="30" t="s">
        <v>350</v>
      </c>
      <c r="B83" s="31" t="s">
        <v>1116</v>
      </c>
      <c r="C83" s="44" t="s">
        <v>198</v>
      </c>
      <c r="D83" s="13" t="s">
        <v>1120</v>
      </c>
      <c r="E83" s="1" t="s">
        <v>1153</v>
      </c>
      <c r="F83" s="1" t="s">
        <v>1119</v>
      </c>
      <c r="G83" s="1">
        <v>131.5</v>
      </c>
      <c r="H83" s="207" t="s">
        <v>1154</v>
      </c>
      <c r="I83" s="216">
        <v>0</v>
      </c>
      <c r="J83" s="164" t="s">
        <v>1254</v>
      </c>
    </row>
    <row r="84" spans="1:10" x14ac:dyDescent="0.25">
      <c r="A84" s="30" t="s">
        <v>441</v>
      </c>
      <c r="B84" s="31" t="s">
        <v>582</v>
      </c>
      <c r="C84" s="44" t="s">
        <v>198</v>
      </c>
      <c r="D84" s="13" t="s">
        <v>596</v>
      </c>
      <c r="E84" s="1" t="s">
        <v>1153</v>
      </c>
      <c r="F84" s="1" t="s">
        <v>595</v>
      </c>
      <c r="G84" s="1">
        <v>150</v>
      </c>
      <c r="H84" s="207" t="s">
        <v>1226</v>
      </c>
      <c r="I84" s="216">
        <v>2</v>
      </c>
      <c r="J84" s="220" t="s">
        <v>1255</v>
      </c>
    </row>
    <row r="85" spans="1:10" x14ac:dyDescent="0.25">
      <c r="A85" s="30" t="s">
        <v>364</v>
      </c>
      <c r="B85" s="31" t="s">
        <v>607</v>
      </c>
      <c r="C85" s="44" t="s">
        <v>198</v>
      </c>
      <c r="D85" s="13" t="s">
        <v>622</v>
      </c>
      <c r="E85" s="1" t="s">
        <v>1153</v>
      </c>
      <c r="F85" s="1" t="s">
        <v>621</v>
      </c>
      <c r="G85" s="1">
        <v>153</v>
      </c>
      <c r="H85" s="207" t="s">
        <v>1226</v>
      </c>
      <c r="I85" s="216">
        <v>2</v>
      </c>
      <c r="J85" s="220" t="s">
        <v>1255</v>
      </c>
    </row>
    <row r="86" spans="1:10" x14ac:dyDescent="0.25">
      <c r="A86" s="30" t="s">
        <v>364</v>
      </c>
      <c r="B86" s="31" t="s">
        <v>607</v>
      </c>
      <c r="C86" s="44" t="s">
        <v>198</v>
      </c>
      <c r="D86" s="13" t="s">
        <v>624</v>
      </c>
      <c r="E86" s="1" t="s">
        <v>1153</v>
      </c>
      <c r="F86" s="1" t="s">
        <v>623</v>
      </c>
      <c r="G86" s="1">
        <v>284</v>
      </c>
      <c r="H86" s="207" t="s">
        <v>1226</v>
      </c>
      <c r="I86" s="216">
        <v>2</v>
      </c>
      <c r="J86" s="220" t="s">
        <v>1255</v>
      </c>
    </row>
    <row r="87" spans="1:10" x14ac:dyDescent="0.25">
      <c r="A87" s="30" t="s">
        <v>345</v>
      </c>
      <c r="B87" s="31" t="s">
        <v>647</v>
      </c>
      <c r="C87" s="44" t="s">
        <v>198</v>
      </c>
      <c r="D87" s="13" t="s">
        <v>649</v>
      </c>
      <c r="E87" s="1" t="s">
        <v>1153</v>
      </c>
      <c r="F87" s="1" t="s">
        <v>648</v>
      </c>
      <c r="G87" s="1">
        <v>144</v>
      </c>
      <c r="H87" s="207" t="s">
        <v>1226</v>
      </c>
      <c r="I87" s="216">
        <v>12</v>
      </c>
      <c r="J87" s="220" t="s">
        <v>1255</v>
      </c>
    </row>
    <row r="88" spans="1:10" x14ac:dyDescent="0.25">
      <c r="A88" s="30" t="s">
        <v>345</v>
      </c>
      <c r="B88" s="31" t="s">
        <v>647</v>
      </c>
      <c r="C88" s="44" t="s">
        <v>198</v>
      </c>
      <c r="D88" s="13" t="s">
        <v>651</v>
      </c>
      <c r="E88" s="1" t="s">
        <v>1153</v>
      </c>
      <c r="F88" s="1" t="s">
        <v>650</v>
      </c>
      <c r="G88" s="1">
        <v>9</v>
      </c>
      <c r="H88" s="207" t="s">
        <v>1226</v>
      </c>
      <c r="I88" s="216">
        <v>2</v>
      </c>
      <c r="J88" s="220" t="s">
        <v>1255</v>
      </c>
    </row>
    <row r="89" spans="1:10" x14ac:dyDescent="0.25">
      <c r="A89" s="30" t="s">
        <v>487</v>
      </c>
      <c r="B89" s="31" t="s">
        <v>695</v>
      </c>
      <c r="C89" s="44" t="s">
        <v>198</v>
      </c>
      <c r="D89" s="13" t="s">
        <v>699</v>
      </c>
      <c r="E89" s="1" t="s">
        <v>1153</v>
      </c>
      <c r="F89" s="1" t="s">
        <v>698</v>
      </c>
      <c r="G89" s="1">
        <v>148</v>
      </c>
      <c r="H89" s="207" t="s">
        <v>1226</v>
      </c>
      <c r="I89" s="216">
        <v>2</v>
      </c>
      <c r="J89" s="220" t="s">
        <v>1255</v>
      </c>
    </row>
    <row r="90" spans="1:10" x14ac:dyDescent="0.25">
      <c r="A90" s="30" t="s">
        <v>725</v>
      </c>
      <c r="B90" s="31" t="s">
        <v>726</v>
      </c>
      <c r="C90" s="44" t="s">
        <v>198</v>
      </c>
      <c r="D90" s="13" t="s">
        <v>733</v>
      </c>
      <c r="E90" s="1" t="s">
        <v>1153</v>
      </c>
      <c r="F90" s="1" t="s">
        <v>732</v>
      </c>
      <c r="G90" s="1">
        <v>149</v>
      </c>
      <c r="H90" s="207" t="s">
        <v>1226</v>
      </c>
      <c r="I90" s="216">
        <v>5</v>
      </c>
      <c r="J90" s="220" t="s">
        <v>1255</v>
      </c>
    </row>
    <row r="91" spans="1:10" x14ac:dyDescent="0.25">
      <c r="A91" s="39" t="s">
        <v>725</v>
      </c>
      <c r="B91" s="40" t="s">
        <v>729</v>
      </c>
      <c r="C91" s="44" t="s">
        <v>198</v>
      </c>
      <c r="D91" s="47" t="s">
        <v>735</v>
      </c>
      <c r="E91" s="4" t="s">
        <v>1157</v>
      </c>
      <c r="F91" s="4" t="s">
        <v>734</v>
      </c>
      <c r="G91" s="4">
        <v>155</v>
      </c>
      <c r="H91" s="207" t="s">
        <v>1226</v>
      </c>
      <c r="I91" s="216">
        <v>2</v>
      </c>
      <c r="J91" s="220" t="s">
        <v>1255</v>
      </c>
    </row>
    <row r="92" spans="1:10" x14ac:dyDescent="0.25">
      <c r="A92" s="30" t="s">
        <v>436</v>
      </c>
      <c r="B92" s="31" t="s">
        <v>776</v>
      </c>
      <c r="C92" s="44" t="s">
        <v>198</v>
      </c>
      <c r="D92" s="13" t="s">
        <v>780</v>
      </c>
      <c r="E92" s="1" t="s">
        <v>1153</v>
      </c>
      <c r="F92" s="1" t="s">
        <v>779</v>
      </c>
      <c r="G92" s="1">
        <v>152</v>
      </c>
      <c r="H92" s="207" t="s">
        <v>1226</v>
      </c>
      <c r="I92" s="216">
        <v>2</v>
      </c>
      <c r="J92" s="220" t="s">
        <v>1255</v>
      </c>
    </row>
    <row r="93" spans="1:10" x14ac:dyDescent="0.25">
      <c r="A93" s="30" t="s">
        <v>436</v>
      </c>
      <c r="B93" s="31" t="s">
        <v>776</v>
      </c>
      <c r="C93" s="44" t="s">
        <v>198</v>
      </c>
      <c r="D93" s="13" t="s">
        <v>782</v>
      </c>
      <c r="E93" s="1" t="s">
        <v>1153</v>
      </c>
      <c r="F93" s="1" t="s">
        <v>781</v>
      </c>
      <c r="G93" s="1">
        <v>164</v>
      </c>
      <c r="H93" s="207" t="s">
        <v>1226</v>
      </c>
      <c r="I93" s="216">
        <v>2</v>
      </c>
      <c r="J93" s="220" t="s">
        <v>1255</v>
      </c>
    </row>
    <row r="94" spans="1:10" x14ac:dyDescent="0.25">
      <c r="A94" s="30" t="s">
        <v>379</v>
      </c>
      <c r="B94" s="31" t="s">
        <v>805</v>
      </c>
      <c r="C94" s="44" t="s">
        <v>198</v>
      </c>
      <c r="D94" s="13" t="s">
        <v>820</v>
      </c>
      <c r="E94" s="1" t="s">
        <v>1153</v>
      </c>
      <c r="F94" s="1" t="s">
        <v>819</v>
      </c>
      <c r="G94" s="1">
        <v>154</v>
      </c>
      <c r="H94" s="207" t="s">
        <v>1226</v>
      </c>
      <c r="I94" s="216">
        <v>2</v>
      </c>
      <c r="J94" s="220" t="s">
        <v>1255</v>
      </c>
    </row>
    <row r="95" spans="1:10" x14ac:dyDescent="0.25">
      <c r="A95" s="30" t="s">
        <v>379</v>
      </c>
      <c r="B95" s="31" t="s">
        <v>805</v>
      </c>
      <c r="C95" s="44" t="s">
        <v>198</v>
      </c>
      <c r="D95" s="13" t="s">
        <v>822</v>
      </c>
      <c r="E95" s="1" t="s">
        <v>1153</v>
      </c>
      <c r="F95" s="1" t="s">
        <v>821</v>
      </c>
      <c r="G95" s="1">
        <v>239</v>
      </c>
      <c r="H95" s="207" t="s">
        <v>1226</v>
      </c>
      <c r="I95" s="216">
        <v>12</v>
      </c>
      <c r="J95" s="220" t="s">
        <v>1255</v>
      </c>
    </row>
    <row r="96" spans="1:10" x14ac:dyDescent="0.25">
      <c r="A96" s="30" t="s">
        <v>379</v>
      </c>
      <c r="B96" s="31" t="s">
        <v>805</v>
      </c>
      <c r="C96" s="44" t="s">
        <v>198</v>
      </c>
      <c r="D96" s="13" t="s">
        <v>824</v>
      </c>
      <c r="E96" s="1" t="s">
        <v>1153</v>
      </c>
      <c r="F96" s="1" t="s">
        <v>823</v>
      </c>
      <c r="G96" s="1">
        <v>283</v>
      </c>
      <c r="H96" s="207" t="s">
        <v>1226</v>
      </c>
      <c r="I96" s="216">
        <v>2</v>
      </c>
      <c r="J96" s="220" t="s">
        <v>1255</v>
      </c>
    </row>
    <row r="97" spans="1:10" x14ac:dyDescent="0.25">
      <c r="A97" s="30" t="s">
        <v>379</v>
      </c>
      <c r="B97" s="31" t="s">
        <v>805</v>
      </c>
      <c r="C97" s="44" t="s">
        <v>198</v>
      </c>
      <c r="D97" s="13" t="s">
        <v>826</v>
      </c>
      <c r="E97" s="1" t="s">
        <v>1153</v>
      </c>
      <c r="F97" s="1" t="s">
        <v>825</v>
      </c>
      <c r="G97" s="1">
        <v>48</v>
      </c>
      <c r="H97" s="207" t="s">
        <v>1226</v>
      </c>
      <c r="I97" s="216">
        <v>2</v>
      </c>
      <c r="J97" s="220" t="s">
        <v>1255</v>
      </c>
    </row>
    <row r="98" spans="1:10" x14ac:dyDescent="0.25">
      <c r="A98" s="30" t="s">
        <v>379</v>
      </c>
      <c r="B98" s="31" t="s">
        <v>805</v>
      </c>
      <c r="C98" s="44" t="s">
        <v>198</v>
      </c>
      <c r="D98" s="13" t="s">
        <v>828</v>
      </c>
      <c r="E98" s="1" t="s">
        <v>1153</v>
      </c>
      <c r="F98" s="1" t="s">
        <v>827</v>
      </c>
      <c r="G98" s="1">
        <v>493</v>
      </c>
      <c r="H98" s="207" t="s">
        <v>1226</v>
      </c>
      <c r="I98" s="216">
        <v>5</v>
      </c>
      <c r="J98" s="220" t="s">
        <v>1255</v>
      </c>
    </row>
    <row r="99" spans="1:10" x14ac:dyDescent="0.25">
      <c r="A99" s="30" t="s">
        <v>386</v>
      </c>
      <c r="B99" s="31" t="s">
        <v>992</v>
      </c>
      <c r="C99" s="44" t="s">
        <v>198</v>
      </c>
      <c r="D99" s="13" t="s">
        <v>994</v>
      </c>
      <c r="E99" s="1" t="s">
        <v>1153</v>
      </c>
      <c r="F99" s="1" t="s">
        <v>993</v>
      </c>
      <c r="G99" s="1">
        <v>125</v>
      </c>
      <c r="H99" s="207" t="s">
        <v>1226</v>
      </c>
      <c r="I99" s="216">
        <v>2</v>
      </c>
      <c r="J99" s="220" t="s">
        <v>1255</v>
      </c>
    </row>
    <row r="100" spans="1:10" x14ac:dyDescent="0.25">
      <c r="A100" s="30" t="s">
        <v>391</v>
      </c>
      <c r="B100" s="31" t="s">
        <v>1005</v>
      </c>
      <c r="C100" s="44" t="s">
        <v>198</v>
      </c>
      <c r="D100" s="13" t="s">
        <v>1009</v>
      </c>
      <c r="E100" s="1" t="s">
        <v>1153</v>
      </c>
      <c r="F100" s="1" t="s">
        <v>1008</v>
      </c>
      <c r="G100" s="1">
        <v>140</v>
      </c>
      <c r="H100" s="207" t="s">
        <v>1226</v>
      </c>
      <c r="I100" s="216">
        <v>12</v>
      </c>
      <c r="J100" s="220" t="s">
        <v>1255</v>
      </c>
    </row>
    <row r="101" spans="1:10" x14ac:dyDescent="0.25">
      <c r="A101" s="30" t="s">
        <v>391</v>
      </c>
      <c r="B101" s="31" t="s">
        <v>1005</v>
      </c>
      <c r="C101" s="44" t="s">
        <v>198</v>
      </c>
      <c r="D101" s="13" t="s">
        <v>1011</v>
      </c>
      <c r="E101" s="1" t="s">
        <v>1153</v>
      </c>
      <c r="F101" s="1" t="s">
        <v>1010</v>
      </c>
      <c r="G101" s="1">
        <v>41</v>
      </c>
      <c r="H101" s="207" t="s">
        <v>1226</v>
      </c>
      <c r="I101" s="216">
        <v>2</v>
      </c>
      <c r="J101" s="220" t="s">
        <v>1255</v>
      </c>
    </row>
    <row r="102" spans="1:10" x14ac:dyDescent="0.25">
      <c r="A102" s="30" t="s">
        <v>374</v>
      </c>
      <c r="B102" s="31" t="s">
        <v>1016</v>
      </c>
      <c r="C102" s="44" t="s">
        <v>198</v>
      </c>
      <c r="D102" s="13" t="s">
        <v>1025</v>
      </c>
      <c r="E102" s="1" t="s">
        <v>1153</v>
      </c>
      <c r="F102" s="1" t="s">
        <v>1024</v>
      </c>
      <c r="G102" s="1">
        <v>12</v>
      </c>
      <c r="H102" s="207" t="s">
        <v>1226</v>
      </c>
      <c r="I102" s="216">
        <v>2</v>
      </c>
      <c r="J102" s="220" t="s">
        <v>1255</v>
      </c>
    </row>
    <row r="103" spans="1:10" x14ac:dyDescent="0.25">
      <c r="A103" s="30" t="s">
        <v>334</v>
      </c>
      <c r="B103" s="31" t="s">
        <v>1076</v>
      </c>
      <c r="C103" s="44" t="s">
        <v>198</v>
      </c>
      <c r="D103" s="13" t="s">
        <v>1078</v>
      </c>
      <c r="E103" s="1" t="s">
        <v>1153</v>
      </c>
      <c r="F103" s="1" t="s">
        <v>1077</v>
      </c>
      <c r="G103" s="1">
        <v>259</v>
      </c>
      <c r="H103" s="207" t="s">
        <v>1226</v>
      </c>
      <c r="I103" s="216">
        <v>2</v>
      </c>
      <c r="J103" s="220" t="s">
        <v>1255</v>
      </c>
    </row>
    <row r="104" spans="1:10" x14ac:dyDescent="0.25">
      <c r="A104" s="30" t="s">
        <v>429</v>
      </c>
      <c r="B104" s="31" t="s">
        <v>555</v>
      </c>
      <c r="C104" s="44" t="s">
        <v>198</v>
      </c>
      <c r="D104" s="13" t="s">
        <v>559</v>
      </c>
      <c r="E104" s="1" t="s">
        <v>1153</v>
      </c>
      <c r="F104" s="1" t="s">
        <v>558</v>
      </c>
      <c r="G104" s="1">
        <v>395</v>
      </c>
      <c r="H104" s="207" t="s">
        <v>1243</v>
      </c>
      <c r="I104" s="216">
        <v>3000</v>
      </c>
      <c r="J104" s="164" t="s">
        <v>1256</v>
      </c>
    </row>
    <row r="105" spans="1:10" x14ac:dyDescent="0.25">
      <c r="A105" s="30" t="s">
        <v>429</v>
      </c>
      <c r="B105" s="31" t="s">
        <v>555</v>
      </c>
      <c r="C105" s="44" t="s">
        <v>198</v>
      </c>
      <c r="D105" s="13" t="s">
        <v>561</v>
      </c>
      <c r="E105" s="1" t="s">
        <v>1153</v>
      </c>
      <c r="F105" s="1" t="s">
        <v>560</v>
      </c>
      <c r="G105" s="1">
        <v>189</v>
      </c>
      <c r="H105" s="51" t="s">
        <v>1231</v>
      </c>
      <c r="I105" s="217">
        <v>50</v>
      </c>
      <c r="J105" s="164" t="s">
        <v>1241</v>
      </c>
    </row>
    <row r="106" spans="1:10" x14ac:dyDescent="0.25">
      <c r="A106" s="30" t="s">
        <v>429</v>
      </c>
      <c r="B106" s="31" t="s">
        <v>555</v>
      </c>
      <c r="C106" s="44" t="s">
        <v>198</v>
      </c>
      <c r="D106" s="13" t="s">
        <v>563</v>
      </c>
      <c r="E106" s="1" t="s">
        <v>1153</v>
      </c>
      <c r="F106" s="1" t="s">
        <v>562</v>
      </c>
      <c r="G106" s="1">
        <v>22</v>
      </c>
      <c r="H106" s="207" t="s">
        <v>1161</v>
      </c>
      <c r="I106" s="216">
        <v>10</v>
      </c>
      <c r="J106" s="164" t="s">
        <v>1241</v>
      </c>
    </row>
    <row r="107" spans="1:10" x14ac:dyDescent="0.25">
      <c r="A107" s="30" t="s">
        <v>429</v>
      </c>
      <c r="B107" s="31" t="s">
        <v>555</v>
      </c>
      <c r="C107" s="44" t="s">
        <v>198</v>
      </c>
      <c r="D107" s="13" t="s">
        <v>565</v>
      </c>
      <c r="E107" s="1" t="s">
        <v>1153</v>
      </c>
      <c r="F107" s="1" t="s">
        <v>564</v>
      </c>
      <c r="G107" s="1">
        <v>220</v>
      </c>
      <c r="H107" s="51" t="s">
        <v>1224</v>
      </c>
      <c r="I107" s="217">
        <v>10</v>
      </c>
      <c r="J107" s="164" t="s">
        <v>1241</v>
      </c>
    </row>
    <row r="108" spans="1:10" x14ac:dyDescent="0.25">
      <c r="A108" s="30" t="s">
        <v>429</v>
      </c>
      <c r="B108" s="31" t="s">
        <v>555</v>
      </c>
      <c r="C108" s="44" t="s">
        <v>198</v>
      </c>
      <c r="D108" s="13" t="s">
        <v>567</v>
      </c>
      <c r="E108" s="1" t="s">
        <v>1153</v>
      </c>
      <c r="F108" s="1" t="s">
        <v>566</v>
      </c>
      <c r="G108" s="1">
        <v>272</v>
      </c>
      <c r="H108" s="207" t="s">
        <v>1230</v>
      </c>
      <c r="I108" s="216">
        <v>1720</v>
      </c>
      <c r="J108" s="164" t="s">
        <v>1241</v>
      </c>
    </row>
    <row r="109" spans="1:10" x14ac:dyDescent="0.25">
      <c r="A109" s="30" t="s">
        <v>429</v>
      </c>
      <c r="B109" s="31" t="s">
        <v>555</v>
      </c>
      <c r="C109" s="44" t="s">
        <v>198</v>
      </c>
      <c r="D109" s="13" t="s">
        <v>569</v>
      </c>
      <c r="E109" s="1" t="s">
        <v>1153</v>
      </c>
      <c r="F109" s="1" t="s">
        <v>568</v>
      </c>
      <c r="G109" s="1">
        <v>326</v>
      </c>
      <c r="H109" s="207" t="s">
        <v>1230</v>
      </c>
      <c r="I109" s="216">
        <v>250</v>
      </c>
      <c r="J109" s="164" t="s">
        <v>1241</v>
      </c>
    </row>
    <row r="110" spans="1:10" x14ac:dyDescent="0.25">
      <c r="A110" s="30" t="s">
        <v>429</v>
      </c>
      <c r="B110" s="31" t="s">
        <v>555</v>
      </c>
      <c r="C110" s="44" t="s">
        <v>198</v>
      </c>
      <c r="D110" s="13" t="s">
        <v>571</v>
      </c>
      <c r="E110" s="1" t="s">
        <v>1153</v>
      </c>
      <c r="F110" s="1" t="s">
        <v>570</v>
      </c>
      <c r="G110" s="1">
        <v>328</v>
      </c>
      <c r="H110" s="207" t="s">
        <v>1161</v>
      </c>
      <c r="I110" s="216">
        <v>50</v>
      </c>
      <c r="J110" s="164" t="s">
        <v>1241</v>
      </c>
    </row>
    <row r="111" spans="1:10" x14ac:dyDescent="0.25">
      <c r="A111" s="30" t="s">
        <v>429</v>
      </c>
      <c r="B111" s="31" t="s">
        <v>555</v>
      </c>
      <c r="C111" s="44" t="s">
        <v>198</v>
      </c>
      <c r="D111" s="13" t="s">
        <v>573</v>
      </c>
      <c r="E111" s="1" t="s">
        <v>1153</v>
      </c>
      <c r="F111" s="1" t="s">
        <v>572</v>
      </c>
      <c r="G111" s="1">
        <v>400</v>
      </c>
      <c r="H111" s="207" t="s">
        <v>1161</v>
      </c>
      <c r="I111" s="216">
        <v>0</v>
      </c>
      <c r="J111" s="164" t="s">
        <v>1241</v>
      </c>
    </row>
    <row r="112" spans="1:10" x14ac:dyDescent="0.25">
      <c r="A112" s="30" t="s">
        <v>429</v>
      </c>
      <c r="B112" s="31" t="s">
        <v>555</v>
      </c>
      <c r="C112" s="44" t="s">
        <v>198</v>
      </c>
      <c r="D112" s="13" t="s">
        <v>575</v>
      </c>
      <c r="E112" s="1" t="s">
        <v>1153</v>
      </c>
      <c r="F112" s="1" t="s">
        <v>574</v>
      </c>
      <c r="G112" s="1">
        <v>429</v>
      </c>
      <c r="H112" s="207" t="s">
        <v>1229</v>
      </c>
      <c r="I112" s="216">
        <v>20</v>
      </c>
      <c r="J112" s="164" t="s">
        <v>1241</v>
      </c>
    </row>
    <row r="113" spans="1:10" x14ac:dyDescent="0.25">
      <c r="A113" s="30" t="s">
        <v>429</v>
      </c>
      <c r="B113" s="31" t="s">
        <v>555</v>
      </c>
      <c r="C113" s="44" t="s">
        <v>198</v>
      </c>
      <c r="D113" s="13" t="s">
        <v>577</v>
      </c>
      <c r="E113" s="1" t="s">
        <v>1153</v>
      </c>
      <c r="F113" s="1" t="s">
        <v>576</v>
      </c>
      <c r="G113" s="1">
        <v>458</v>
      </c>
      <c r="H113" s="207" t="s">
        <v>1161</v>
      </c>
      <c r="I113" s="216">
        <v>6</v>
      </c>
      <c r="J113" s="164" t="s">
        <v>1241</v>
      </c>
    </row>
    <row r="114" spans="1:10" x14ac:dyDescent="0.25">
      <c r="A114" s="30" t="s">
        <v>429</v>
      </c>
      <c r="B114" s="31" t="s">
        <v>555</v>
      </c>
      <c r="C114" s="44" t="s">
        <v>198</v>
      </c>
      <c r="D114" s="13" t="s">
        <v>579</v>
      </c>
      <c r="E114" s="1" t="s">
        <v>1153</v>
      </c>
      <c r="F114" s="1" t="s">
        <v>578</v>
      </c>
      <c r="G114" s="1">
        <v>495</v>
      </c>
      <c r="H114" s="207" t="s">
        <v>1229</v>
      </c>
      <c r="I114" s="216">
        <v>255</v>
      </c>
      <c r="J114" s="164" t="s">
        <v>1241</v>
      </c>
    </row>
    <row r="115" spans="1:10" x14ac:dyDescent="0.25">
      <c r="A115" s="30" t="s">
        <v>429</v>
      </c>
      <c r="B115" s="1" t="s">
        <v>552</v>
      </c>
      <c r="C115" s="44" t="s">
        <v>198</v>
      </c>
      <c r="D115" s="13" t="s">
        <v>581</v>
      </c>
      <c r="E115" s="1" t="s">
        <v>1153</v>
      </c>
      <c r="F115" s="1" t="s">
        <v>580</v>
      </c>
      <c r="G115" s="1">
        <v>507</v>
      </c>
      <c r="H115" s="207" t="s">
        <v>1230</v>
      </c>
      <c r="I115" s="216">
        <v>24</v>
      </c>
      <c r="J115" s="164" t="s">
        <v>1241</v>
      </c>
    </row>
    <row r="116" spans="1:10" x14ac:dyDescent="0.25">
      <c r="A116" s="30" t="s">
        <v>429</v>
      </c>
      <c r="B116" s="2" t="s">
        <v>552</v>
      </c>
      <c r="C116" s="44" t="s">
        <v>198</v>
      </c>
      <c r="D116" s="13" t="s">
        <v>554</v>
      </c>
      <c r="E116" s="1" t="s">
        <v>1153</v>
      </c>
      <c r="F116" s="1" t="s">
        <v>553</v>
      </c>
      <c r="G116" s="1" t="s">
        <v>553</v>
      </c>
      <c r="H116" s="207" t="s">
        <v>1225</v>
      </c>
      <c r="I116" s="216">
        <v>25</v>
      </c>
      <c r="J116" s="164" t="s">
        <v>1241</v>
      </c>
    </row>
    <row r="117" spans="1:10" x14ac:dyDescent="0.25">
      <c r="A117" s="30" t="s">
        <v>441</v>
      </c>
      <c r="B117" s="31" t="s">
        <v>582</v>
      </c>
      <c r="C117" s="44" t="s">
        <v>198</v>
      </c>
      <c r="D117" s="13" t="s">
        <v>584</v>
      </c>
      <c r="E117" s="1" t="s">
        <v>1153</v>
      </c>
      <c r="F117" s="1" t="s">
        <v>583</v>
      </c>
      <c r="G117" s="1">
        <v>197</v>
      </c>
      <c r="H117" s="51" t="s">
        <v>1225</v>
      </c>
      <c r="I117" s="217">
        <v>5</v>
      </c>
      <c r="J117" s="164" t="s">
        <v>1241</v>
      </c>
    </row>
    <row r="118" spans="1:10" x14ac:dyDescent="0.25">
      <c r="A118" s="30" t="s">
        <v>441</v>
      </c>
      <c r="B118" s="31" t="s">
        <v>582</v>
      </c>
      <c r="C118" s="44" t="s">
        <v>198</v>
      </c>
      <c r="D118" s="13" t="s">
        <v>598</v>
      </c>
      <c r="E118" s="1" t="s">
        <v>1153</v>
      </c>
      <c r="F118" s="1" t="s">
        <v>597</v>
      </c>
      <c r="G118" s="1">
        <v>26</v>
      </c>
      <c r="H118" s="207" t="s">
        <v>1161</v>
      </c>
      <c r="I118" s="216">
        <v>0</v>
      </c>
      <c r="J118" s="164" t="s">
        <v>1241</v>
      </c>
    </row>
    <row r="119" spans="1:10" x14ac:dyDescent="0.25">
      <c r="A119" s="30" t="s">
        <v>441</v>
      </c>
      <c r="B119" s="31" t="s">
        <v>582</v>
      </c>
      <c r="C119" s="44" t="s">
        <v>198</v>
      </c>
      <c r="D119" s="13" t="s">
        <v>600</v>
      </c>
      <c r="E119" s="1" t="s">
        <v>1153</v>
      </c>
      <c r="F119" s="1" t="s">
        <v>599</v>
      </c>
      <c r="G119" s="1">
        <v>401</v>
      </c>
      <c r="H119" s="207" t="s">
        <v>1155</v>
      </c>
      <c r="I119" s="216">
        <v>4</v>
      </c>
      <c r="J119" s="164" t="s">
        <v>1241</v>
      </c>
    </row>
    <row r="120" spans="1:10" x14ac:dyDescent="0.25">
      <c r="A120" s="30" t="s">
        <v>441</v>
      </c>
      <c r="B120" s="31" t="s">
        <v>582</v>
      </c>
      <c r="C120" s="44" t="s">
        <v>198</v>
      </c>
      <c r="D120" s="13" t="s">
        <v>602</v>
      </c>
      <c r="E120" s="1" t="s">
        <v>1153</v>
      </c>
      <c r="F120" s="1" t="s">
        <v>601</v>
      </c>
      <c r="G120" s="1">
        <v>440</v>
      </c>
      <c r="H120" s="207" t="s">
        <v>1161</v>
      </c>
      <c r="I120" s="216">
        <v>26</v>
      </c>
      <c r="J120" s="164" t="s">
        <v>1241</v>
      </c>
    </row>
    <row r="121" spans="1:10" x14ac:dyDescent="0.25">
      <c r="A121" s="30" t="s">
        <v>441</v>
      </c>
      <c r="B121" s="31" t="s">
        <v>582</v>
      </c>
      <c r="C121" s="44" t="s">
        <v>198</v>
      </c>
      <c r="D121" s="13" t="s">
        <v>604</v>
      </c>
      <c r="E121" s="1" t="s">
        <v>1153</v>
      </c>
      <c r="F121" s="1" t="s">
        <v>603</v>
      </c>
      <c r="G121" s="1">
        <v>442</v>
      </c>
      <c r="H121" s="207" t="s">
        <v>1230</v>
      </c>
      <c r="I121" s="216">
        <v>34</v>
      </c>
      <c r="J121" s="164" t="s">
        <v>1241</v>
      </c>
    </row>
    <row r="122" spans="1:10" x14ac:dyDescent="0.25">
      <c r="A122" s="30" t="s">
        <v>441</v>
      </c>
      <c r="B122" s="31" t="s">
        <v>582</v>
      </c>
      <c r="C122" s="44" t="s">
        <v>198</v>
      </c>
      <c r="D122" s="13" t="s">
        <v>606</v>
      </c>
      <c r="E122" s="1" t="s">
        <v>1153</v>
      </c>
      <c r="F122" s="1" t="s">
        <v>605</v>
      </c>
      <c r="G122" s="1">
        <v>448</v>
      </c>
      <c r="H122" s="207" t="s">
        <v>1155</v>
      </c>
      <c r="I122" s="216">
        <v>0</v>
      </c>
      <c r="J122" s="164" t="s">
        <v>1241</v>
      </c>
    </row>
    <row r="123" spans="1:10" x14ac:dyDescent="0.25">
      <c r="A123" s="30" t="s">
        <v>364</v>
      </c>
      <c r="B123" s="31" t="s">
        <v>607</v>
      </c>
      <c r="C123" s="44" t="s">
        <v>198</v>
      </c>
      <c r="D123" s="13" t="s">
        <v>626</v>
      </c>
      <c r="E123" s="1" t="s">
        <v>1153</v>
      </c>
      <c r="F123" s="1" t="s">
        <v>625</v>
      </c>
      <c r="G123" s="1">
        <v>122</v>
      </c>
      <c r="H123" s="51" t="s">
        <v>1161</v>
      </c>
      <c r="I123" s="217">
        <v>2</v>
      </c>
      <c r="J123" s="164" t="s">
        <v>1241</v>
      </c>
    </row>
    <row r="124" spans="1:10" x14ac:dyDescent="0.25">
      <c r="A124" s="30" t="s">
        <v>364</v>
      </c>
      <c r="B124" s="31" t="s">
        <v>607</v>
      </c>
      <c r="C124" s="44" t="s">
        <v>198</v>
      </c>
      <c r="D124" s="13" t="s">
        <v>628</v>
      </c>
      <c r="E124" s="1" t="s">
        <v>1153</v>
      </c>
      <c r="F124" s="1" t="s">
        <v>627</v>
      </c>
      <c r="G124" s="1">
        <v>15</v>
      </c>
      <c r="H124" s="207" t="s">
        <v>1161</v>
      </c>
      <c r="I124" s="216">
        <v>10</v>
      </c>
      <c r="J124" s="164" t="s">
        <v>1241</v>
      </c>
    </row>
    <row r="125" spans="1:10" x14ac:dyDescent="0.25">
      <c r="A125" s="30" t="s">
        <v>364</v>
      </c>
      <c r="B125" s="31" t="s">
        <v>607</v>
      </c>
      <c r="C125" s="44" t="s">
        <v>198</v>
      </c>
      <c r="D125" s="13" t="s">
        <v>630</v>
      </c>
      <c r="E125" s="1" t="s">
        <v>1153</v>
      </c>
      <c r="F125" s="1" t="s">
        <v>629</v>
      </c>
      <c r="G125" s="1">
        <v>251</v>
      </c>
      <c r="H125" s="51" t="s">
        <v>1230</v>
      </c>
      <c r="I125" s="217">
        <v>60</v>
      </c>
      <c r="J125" s="164" t="s">
        <v>1241</v>
      </c>
    </row>
    <row r="126" spans="1:10" x14ac:dyDescent="0.25">
      <c r="A126" s="30" t="s">
        <v>364</v>
      </c>
      <c r="B126" s="31" t="s">
        <v>607</v>
      </c>
      <c r="C126" s="44" t="s">
        <v>198</v>
      </c>
      <c r="D126" s="13" t="s">
        <v>632</v>
      </c>
      <c r="E126" s="1" t="s">
        <v>1153</v>
      </c>
      <c r="F126" s="1" t="s">
        <v>631</v>
      </c>
      <c r="G126" s="1">
        <v>278</v>
      </c>
      <c r="H126" s="207" t="s">
        <v>1230</v>
      </c>
      <c r="I126" s="216">
        <v>85</v>
      </c>
      <c r="J126" s="164" t="s">
        <v>1241</v>
      </c>
    </row>
    <row r="127" spans="1:10" x14ac:dyDescent="0.25">
      <c r="A127" s="30" t="s">
        <v>364</v>
      </c>
      <c r="B127" s="31" t="s">
        <v>607</v>
      </c>
      <c r="C127" s="44" t="s">
        <v>198</v>
      </c>
      <c r="D127" s="13" t="s">
        <v>634</v>
      </c>
      <c r="E127" s="1" t="s">
        <v>1153</v>
      </c>
      <c r="F127" s="1" t="s">
        <v>633</v>
      </c>
      <c r="G127" s="1">
        <v>28</v>
      </c>
      <c r="H127" s="207" t="s">
        <v>1161</v>
      </c>
      <c r="I127" s="216">
        <v>4</v>
      </c>
      <c r="J127" s="164" t="s">
        <v>1241</v>
      </c>
    </row>
    <row r="128" spans="1:10" x14ac:dyDescent="0.25">
      <c r="A128" s="30" t="s">
        <v>364</v>
      </c>
      <c r="B128" s="31" t="s">
        <v>607</v>
      </c>
      <c r="C128" s="44" t="s">
        <v>198</v>
      </c>
      <c r="D128" s="13" t="s">
        <v>636</v>
      </c>
      <c r="E128" s="1" t="s">
        <v>1153</v>
      </c>
      <c r="F128" s="1" t="s">
        <v>635</v>
      </c>
      <c r="G128" s="1">
        <v>30</v>
      </c>
      <c r="H128" s="207" t="s">
        <v>1161</v>
      </c>
      <c r="I128" s="216">
        <v>25</v>
      </c>
      <c r="J128" s="164" t="s">
        <v>1241</v>
      </c>
    </row>
    <row r="129" spans="1:10" x14ac:dyDescent="0.25">
      <c r="A129" s="30" t="s">
        <v>364</v>
      </c>
      <c r="B129" s="31" t="s">
        <v>607</v>
      </c>
      <c r="C129" s="44" t="s">
        <v>198</v>
      </c>
      <c r="D129" s="13" t="s">
        <v>638</v>
      </c>
      <c r="E129" s="1" t="s">
        <v>1153</v>
      </c>
      <c r="F129" s="1" t="s">
        <v>637</v>
      </c>
      <c r="G129" s="1">
        <v>312</v>
      </c>
      <c r="H129" s="207" t="s">
        <v>1161</v>
      </c>
      <c r="I129" s="216">
        <v>2</v>
      </c>
      <c r="J129" s="164" t="s">
        <v>1241</v>
      </c>
    </row>
    <row r="130" spans="1:10" x14ac:dyDescent="0.25">
      <c r="A130" s="30" t="s">
        <v>364</v>
      </c>
      <c r="B130" s="31" t="s">
        <v>607</v>
      </c>
      <c r="C130" s="44" t="s">
        <v>198</v>
      </c>
      <c r="D130" s="13" t="s">
        <v>613</v>
      </c>
      <c r="E130" s="1" t="s">
        <v>1153</v>
      </c>
      <c r="F130" s="1" t="s">
        <v>612</v>
      </c>
      <c r="G130" s="1">
        <v>408</v>
      </c>
      <c r="H130" s="207" t="s">
        <v>1225</v>
      </c>
      <c r="I130" s="216">
        <v>5</v>
      </c>
      <c r="J130" s="164" t="s">
        <v>1241</v>
      </c>
    </row>
    <row r="131" spans="1:10" x14ac:dyDescent="0.25">
      <c r="A131" s="30" t="s">
        <v>364</v>
      </c>
      <c r="B131" s="31" t="s">
        <v>607</v>
      </c>
      <c r="C131" s="44" t="s">
        <v>198</v>
      </c>
      <c r="D131" s="13" t="s">
        <v>640</v>
      </c>
      <c r="E131" s="1" t="s">
        <v>1153</v>
      </c>
      <c r="F131" s="1" t="s">
        <v>639</v>
      </c>
      <c r="G131" s="1">
        <v>466</v>
      </c>
      <c r="H131" s="207" t="s">
        <v>1161</v>
      </c>
      <c r="I131" s="216">
        <v>0</v>
      </c>
      <c r="J131" s="164" t="s">
        <v>1241</v>
      </c>
    </row>
    <row r="132" spans="1:10" x14ac:dyDescent="0.25">
      <c r="A132" s="30" t="s">
        <v>364</v>
      </c>
      <c r="B132" s="31" t="s">
        <v>607</v>
      </c>
      <c r="C132" s="44" t="s">
        <v>198</v>
      </c>
      <c r="D132" s="13" t="s">
        <v>642</v>
      </c>
      <c r="E132" s="1" t="s">
        <v>1153</v>
      </c>
      <c r="F132" s="1" t="s">
        <v>641</v>
      </c>
      <c r="G132" s="1">
        <v>477</v>
      </c>
      <c r="H132" s="207" t="s">
        <v>1161</v>
      </c>
      <c r="I132" s="216">
        <v>200</v>
      </c>
      <c r="J132" s="164" t="s">
        <v>1241</v>
      </c>
    </row>
    <row r="133" spans="1:10" x14ac:dyDescent="0.25">
      <c r="A133" s="35" t="s">
        <v>364</v>
      </c>
      <c r="B133" s="2" t="s">
        <v>614</v>
      </c>
      <c r="C133" s="44" t="s">
        <v>198</v>
      </c>
      <c r="D133" s="13" t="s">
        <v>644</v>
      </c>
      <c r="E133" s="1" t="s">
        <v>1153</v>
      </c>
      <c r="F133" s="1" t="s">
        <v>643</v>
      </c>
      <c r="G133" s="1">
        <v>501</v>
      </c>
      <c r="H133" s="207" t="s">
        <v>1161</v>
      </c>
      <c r="I133" s="216">
        <v>25</v>
      </c>
      <c r="J133" s="164" t="s">
        <v>1241</v>
      </c>
    </row>
    <row r="134" spans="1:10" x14ac:dyDescent="0.25">
      <c r="A134" s="30" t="s">
        <v>364</v>
      </c>
      <c r="B134" s="31" t="s">
        <v>607</v>
      </c>
      <c r="C134" s="44" t="s">
        <v>198</v>
      </c>
      <c r="D134" s="13" t="s">
        <v>646</v>
      </c>
      <c r="E134" s="1" t="s">
        <v>1153</v>
      </c>
      <c r="F134" s="1" t="s">
        <v>645</v>
      </c>
      <c r="G134" s="1">
        <v>59</v>
      </c>
      <c r="H134" s="207" t="s">
        <v>1161</v>
      </c>
      <c r="I134" s="216">
        <v>0</v>
      </c>
      <c r="J134" s="164" t="s">
        <v>1241</v>
      </c>
    </row>
    <row r="135" spans="1:10" x14ac:dyDescent="0.25">
      <c r="A135" s="30" t="s">
        <v>364</v>
      </c>
      <c r="B135" s="2" t="s">
        <v>614</v>
      </c>
      <c r="C135" s="44" t="s">
        <v>198</v>
      </c>
      <c r="D135" s="13" t="s">
        <v>616</v>
      </c>
      <c r="E135" s="1" t="s">
        <v>1153</v>
      </c>
      <c r="F135" s="1" t="s">
        <v>615</v>
      </c>
      <c r="G135" s="1" t="s">
        <v>615</v>
      </c>
      <c r="H135" s="207" t="s">
        <v>1225</v>
      </c>
      <c r="I135" s="216">
        <v>12.5</v>
      </c>
      <c r="J135" s="164" t="s">
        <v>1241</v>
      </c>
    </row>
    <row r="136" spans="1:10" x14ac:dyDescent="0.25">
      <c r="A136" s="30" t="s">
        <v>364</v>
      </c>
      <c r="B136" s="2" t="s">
        <v>614</v>
      </c>
      <c r="C136" s="44" t="s">
        <v>198</v>
      </c>
      <c r="D136" s="13" t="s">
        <v>618</v>
      </c>
      <c r="E136" s="1" t="s">
        <v>1153</v>
      </c>
      <c r="F136" s="1" t="s">
        <v>617</v>
      </c>
      <c r="G136" s="1" t="s">
        <v>617</v>
      </c>
      <c r="H136" s="207" t="s">
        <v>1225</v>
      </c>
      <c r="I136" s="216">
        <v>3</v>
      </c>
      <c r="J136" s="164" t="s">
        <v>1241</v>
      </c>
    </row>
    <row r="137" spans="1:10" x14ac:dyDescent="0.25">
      <c r="A137" s="30" t="s">
        <v>345</v>
      </c>
      <c r="B137" s="31" t="s">
        <v>647</v>
      </c>
      <c r="C137" s="44" t="s">
        <v>198</v>
      </c>
      <c r="D137" s="13" t="s">
        <v>653</v>
      </c>
      <c r="E137" s="1" t="s">
        <v>1153</v>
      </c>
      <c r="F137" s="1" t="s">
        <v>652</v>
      </c>
      <c r="G137" s="1">
        <v>204</v>
      </c>
      <c r="H137" s="51" t="s">
        <v>1230</v>
      </c>
      <c r="I137" s="217">
        <v>500</v>
      </c>
      <c r="J137" s="164" t="s">
        <v>1241</v>
      </c>
    </row>
    <row r="138" spans="1:10" x14ac:dyDescent="0.25">
      <c r="A138" s="30" t="s">
        <v>345</v>
      </c>
      <c r="B138" s="31" t="s">
        <v>647</v>
      </c>
      <c r="C138" s="44" t="s">
        <v>198</v>
      </c>
      <c r="D138" s="13" t="s">
        <v>655</v>
      </c>
      <c r="E138" s="1" t="s">
        <v>1153</v>
      </c>
      <c r="F138" s="1" t="s">
        <v>654</v>
      </c>
      <c r="G138" s="1">
        <v>279</v>
      </c>
      <c r="H138" s="207" t="s">
        <v>1231</v>
      </c>
      <c r="I138" s="216">
        <v>325</v>
      </c>
      <c r="J138" s="164" t="s">
        <v>1241</v>
      </c>
    </row>
    <row r="139" spans="1:10" x14ac:dyDescent="0.25">
      <c r="A139" s="30" t="s">
        <v>345</v>
      </c>
      <c r="B139" s="31" t="s">
        <v>647</v>
      </c>
      <c r="C139" s="44" t="s">
        <v>198</v>
      </c>
      <c r="D139" s="13" t="s">
        <v>657</v>
      </c>
      <c r="E139" s="1" t="s">
        <v>1153</v>
      </c>
      <c r="F139" s="1" t="s">
        <v>656</v>
      </c>
      <c r="G139" s="1">
        <v>301</v>
      </c>
      <c r="H139" s="207" t="s">
        <v>1161</v>
      </c>
      <c r="I139" s="216">
        <v>50</v>
      </c>
      <c r="J139" s="164" t="s">
        <v>1241</v>
      </c>
    </row>
    <row r="140" spans="1:10" x14ac:dyDescent="0.25">
      <c r="A140" s="30" t="s">
        <v>345</v>
      </c>
      <c r="B140" s="31" t="s">
        <v>647</v>
      </c>
      <c r="C140" s="44" t="s">
        <v>198</v>
      </c>
      <c r="D140" s="13" t="s">
        <v>659</v>
      </c>
      <c r="E140" s="1" t="s">
        <v>1153</v>
      </c>
      <c r="F140" s="1" t="s">
        <v>658</v>
      </c>
      <c r="G140" s="1">
        <v>323</v>
      </c>
      <c r="H140" s="207" t="s">
        <v>1230</v>
      </c>
      <c r="I140" s="216">
        <v>0</v>
      </c>
      <c r="J140" s="164" t="s">
        <v>1241</v>
      </c>
    </row>
    <row r="141" spans="1:10" x14ac:dyDescent="0.25">
      <c r="A141" s="30" t="s">
        <v>345</v>
      </c>
      <c r="B141" s="31" t="s">
        <v>647</v>
      </c>
      <c r="C141" s="44" t="s">
        <v>198</v>
      </c>
      <c r="D141" s="13" t="s">
        <v>661</v>
      </c>
      <c r="E141" s="1" t="s">
        <v>1153</v>
      </c>
      <c r="F141" s="1" t="s">
        <v>660</v>
      </c>
      <c r="G141" s="1">
        <v>339</v>
      </c>
      <c r="H141" s="207" t="s">
        <v>1155</v>
      </c>
      <c r="I141" s="216">
        <v>2</v>
      </c>
      <c r="J141" s="164" t="s">
        <v>1241</v>
      </c>
    </row>
    <row r="142" spans="1:10" x14ac:dyDescent="0.25">
      <c r="A142" s="30" t="s">
        <v>345</v>
      </c>
      <c r="B142" s="1" t="s">
        <v>662</v>
      </c>
      <c r="C142" s="44" t="s">
        <v>198</v>
      </c>
      <c r="D142" s="13" t="s">
        <v>664</v>
      </c>
      <c r="E142" s="1" t="s">
        <v>1153</v>
      </c>
      <c r="F142" s="1" t="s">
        <v>663</v>
      </c>
      <c r="G142" s="1">
        <v>502</v>
      </c>
      <c r="H142" s="207" t="s">
        <v>1161</v>
      </c>
      <c r="I142" s="216">
        <v>24</v>
      </c>
      <c r="J142" s="164" t="s">
        <v>1241</v>
      </c>
    </row>
    <row r="143" spans="1:10" x14ac:dyDescent="0.25">
      <c r="A143" s="30" t="s">
        <v>345</v>
      </c>
      <c r="B143" s="1" t="s">
        <v>662</v>
      </c>
      <c r="C143" s="44" t="s">
        <v>198</v>
      </c>
      <c r="D143" s="13" t="s">
        <v>666</v>
      </c>
      <c r="E143" s="1" t="s">
        <v>1153</v>
      </c>
      <c r="F143" s="1" t="s">
        <v>665</v>
      </c>
      <c r="G143" s="1">
        <v>503</v>
      </c>
      <c r="H143" s="207" t="s">
        <v>1161</v>
      </c>
      <c r="I143" s="216">
        <v>60</v>
      </c>
      <c r="J143" s="164" t="s">
        <v>1241</v>
      </c>
    </row>
    <row r="144" spans="1:10" x14ac:dyDescent="0.25">
      <c r="A144" s="30" t="s">
        <v>345</v>
      </c>
      <c r="B144" s="1" t="s">
        <v>662</v>
      </c>
      <c r="C144" s="44" t="s">
        <v>198</v>
      </c>
      <c r="D144" s="13" t="s">
        <v>668</v>
      </c>
      <c r="E144" s="1" t="s">
        <v>1153</v>
      </c>
      <c r="F144" s="1" t="s">
        <v>667</v>
      </c>
      <c r="G144" s="1">
        <v>506</v>
      </c>
      <c r="H144" s="207" t="s">
        <v>1161</v>
      </c>
      <c r="I144" s="216">
        <v>12</v>
      </c>
      <c r="J144" s="164" t="s">
        <v>1241</v>
      </c>
    </row>
    <row r="145" spans="1:10" x14ac:dyDescent="0.25">
      <c r="A145" s="30" t="s">
        <v>345</v>
      </c>
      <c r="B145" s="31" t="s">
        <v>647</v>
      </c>
      <c r="C145" s="44" t="s">
        <v>198</v>
      </c>
      <c r="D145" s="47" t="s">
        <v>670</v>
      </c>
      <c r="E145" s="4" t="s">
        <v>1153</v>
      </c>
      <c r="F145" s="4" t="s">
        <v>669</v>
      </c>
      <c r="G145" s="4">
        <v>53</v>
      </c>
      <c r="H145" s="51" t="s">
        <v>1230</v>
      </c>
      <c r="I145" s="217">
        <v>20</v>
      </c>
      <c r="J145" s="164" t="s">
        <v>1241</v>
      </c>
    </row>
    <row r="146" spans="1:10" x14ac:dyDescent="0.25">
      <c r="A146" s="30" t="s">
        <v>354</v>
      </c>
      <c r="B146" s="31" t="s">
        <v>671</v>
      </c>
      <c r="C146" s="44" t="s">
        <v>198</v>
      </c>
      <c r="D146" s="13" t="s">
        <v>677</v>
      </c>
      <c r="E146" s="1" t="s">
        <v>1153</v>
      </c>
      <c r="F146" s="1" t="s">
        <v>676</v>
      </c>
      <c r="G146" s="1">
        <v>476</v>
      </c>
      <c r="H146" s="207" t="s">
        <v>1230</v>
      </c>
      <c r="I146" s="216">
        <v>145</v>
      </c>
      <c r="J146" s="164" t="s">
        <v>1241</v>
      </c>
    </row>
    <row r="147" spans="1:10" x14ac:dyDescent="0.25">
      <c r="A147" s="30" t="s">
        <v>328</v>
      </c>
      <c r="B147" s="31" t="s">
        <v>678</v>
      </c>
      <c r="C147" s="44" t="s">
        <v>198</v>
      </c>
      <c r="D147" s="13" t="s">
        <v>684</v>
      </c>
      <c r="E147" s="1" t="s">
        <v>1153</v>
      </c>
      <c r="F147" s="1" t="s">
        <v>683</v>
      </c>
      <c r="G147" s="1">
        <v>201</v>
      </c>
      <c r="H147" s="51" t="s">
        <v>1230</v>
      </c>
      <c r="I147" s="217">
        <v>8</v>
      </c>
      <c r="J147" s="164" t="s">
        <v>1241</v>
      </c>
    </row>
    <row r="148" spans="1:10" x14ac:dyDescent="0.25">
      <c r="A148" s="30" t="s">
        <v>328</v>
      </c>
      <c r="B148" s="31" t="s">
        <v>678</v>
      </c>
      <c r="C148" s="44" t="s">
        <v>198</v>
      </c>
      <c r="D148" s="13" t="s">
        <v>686</v>
      </c>
      <c r="E148" s="1" t="s">
        <v>1153</v>
      </c>
      <c r="F148" s="1" t="s">
        <v>685</v>
      </c>
      <c r="G148" s="1">
        <v>480</v>
      </c>
      <c r="H148" s="207" t="s">
        <v>1242</v>
      </c>
      <c r="I148" s="216">
        <v>10</v>
      </c>
      <c r="J148" s="164" t="s">
        <v>1241</v>
      </c>
    </row>
    <row r="149" spans="1:10" x14ac:dyDescent="0.25">
      <c r="A149" s="35" t="s">
        <v>328</v>
      </c>
      <c r="B149" s="36" t="s">
        <v>687</v>
      </c>
      <c r="C149" s="44" t="s">
        <v>198</v>
      </c>
      <c r="D149" s="13" t="s">
        <v>689</v>
      </c>
      <c r="E149" s="1" t="s">
        <v>1153</v>
      </c>
      <c r="F149" s="1" t="s">
        <v>688</v>
      </c>
      <c r="G149" s="1">
        <v>497</v>
      </c>
      <c r="H149" s="207" t="s">
        <v>1230</v>
      </c>
      <c r="I149" s="216">
        <v>100</v>
      </c>
      <c r="J149" s="164" t="s">
        <v>1241</v>
      </c>
    </row>
    <row r="150" spans="1:10" x14ac:dyDescent="0.25">
      <c r="A150" s="30" t="s">
        <v>487</v>
      </c>
      <c r="B150" s="31" t="s">
        <v>695</v>
      </c>
      <c r="C150" s="44" t="s">
        <v>198</v>
      </c>
      <c r="D150" s="13" t="s">
        <v>701</v>
      </c>
      <c r="E150" s="1" t="s">
        <v>1153</v>
      </c>
      <c r="F150" s="1" t="s">
        <v>700</v>
      </c>
      <c r="G150" s="1">
        <v>227</v>
      </c>
      <c r="H150" s="51" t="s">
        <v>1161</v>
      </c>
      <c r="I150" s="217">
        <v>6</v>
      </c>
      <c r="J150" s="164" t="s">
        <v>1241</v>
      </c>
    </row>
    <row r="151" spans="1:10" x14ac:dyDescent="0.25">
      <c r="A151" s="30" t="s">
        <v>487</v>
      </c>
      <c r="B151" s="31" t="s">
        <v>695</v>
      </c>
      <c r="C151" s="44" t="s">
        <v>198</v>
      </c>
      <c r="D151" s="13" t="s">
        <v>703</v>
      </c>
      <c r="E151" s="1" t="s">
        <v>1153</v>
      </c>
      <c r="F151" s="1" t="s">
        <v>702</v>
      </c>
      <c r="G151" s="1">
        <v>333</v>
      </c>
      <c r="H151" s="207" t="s">
        <v>1161</v>
      </c>
      <c r="I151" s="216">
        <v>0</v>
      </c>
      <c r="J151" s="164" t="s">
        <v>1241</v>
      </c>
    </row>
    <row r="152" spans="1:10" x14ac:dyDescent="0.25">
      <c r="A152" s="30" t="s">
        <v>487</v>
      </c>
      <c r="B152" s="31" t="s">
        <v>695</v>
      </c>
      <c r="C152" s="44" t="s">
        <v>198</v>
      </c>
      <c r="D152" s="13" t="s">
        <v>705</v>
      </c>
      <c r="E152" s="1" t="s">
        <v>1153</v>
      </c>
      <c r="F152" s="1" t="s">
        <v>704</v>
      </c>
      <c r="G152" s="1">
        <v>336</v>
      </c>
      <c r="H152" s="207" t="s">
        <v>1161</v>
      </c>
      <c r="I152" s="216">
        <v>0</v>
      </c>
      <c r="J152" s="164" t="s">
        <v>1241</v>
      </c>
    </row>
    <row r="153" spans="1:10" x14ac:dyDescent="0.25">
      <c r="A153" s="30" t="s">
        <v>487</v>
      </c>
      <c r="B153" s="31" t="s">
        <v>695</v>
      </c>
      <c r="C153" s="44" t="s">
        <v>198</v>
      </c>
      <c r="D153" s="13" t="s">
        <v>707</v>
      </c>
      <c r="E153" s="1" t="s">
        <v>1153</v>
      </c>
      <c r="F153" s="1" t="s">
        <v>706</v>
      </c>
      <c r="G153" s="1">
        <v>38</v>
      </c>
      <c r="H153" s="209" t="s">
        <v>1230</v>
      </c>
      <c r="I153" s="221">
        <v>70</v>
      </c>
      <c r="J153" s="164" t="s">
        <v>1241</v>
      </c>
    </row>
    <row r="154" spans="1:10" x14ac:dyDescent="0.25">
      <c r="A154" s="30" t="s">
        <v>487</v>
      </c>
      <c r="B154" s="31" t="s">
        <v>695</v>
      </c>
      <c r="C154" s="44" t="s">
        <v>198</v>
      </c>
      <c r="D154" s="13" t="s">
        <v>709</v>
      </c>
      <c r="E154" s="1" t="s">
        <v>1153</v>
      </c>
      <c r="F154" s="1" t="s">
        <v>708</v>
      </c>
      <c r="G154" s="1">
        <v>392</v>
      </c>
      <c r="H154" s="207" t="s">
        <v>1231</v>
      </c>
      <c r="I154" s="216">
        <v>1500</v>
      </c>
      <c r="J154" s="164" t="s">
        <v>1241</v>
      </c>
    </row>
    <row r="155" spans="1:10" x14ac:dyDescent="0.25">
      <c r="A155" s="30" t="s">
        <v>487</v>
      </c>
      <c r="B155" s="31" t="s">
        <v>695</v>
      </c>
      <c r="C155" s="44" t="s">
        <v>198</v>
      </c>
      <c r="D155" s="13" t="s">
        <v>711</v>
      </c>
      <c r="E155" s="1" t="s">
        <v>1153</v>
      </c>
      <c r="F155" s="1" t="s">
        <v>710</v>
      </c>
      <c r="G155" s="1">
        <v>405</v>
      </c>
      <c r="H155" s="207" t="s">
        <v>1161</v>
      </c>
      <c r="I155" s="216">
        <v>4</v>
      </c>
      <c r="J155" s="164" t="s">
        <v>1241</v>
      </c>
    </row>
    <row r="156" spans="1:10" x14ac:dyDescent="0.25">
      <c r="A156" s="37" t="s">
        <v>487</v>
      </c>
      <c r="B156" s="38" t="s">
        <v>695</v>
      </c>
      <c r="C156" s="44" t="s">
        <v>198</v>
      </c>
      <c r="D156" s="47" t="s">
        <v>713</v>
      </c>
      <c r="E156" s="4" t="s">
        <v>1157</v>
      </c>
      <c r="F156" s="4" t="s">
        <v>712</v>
      </c>
      <c r="G156" s="4">
        <v>459</v>
      </c>
      <c r="H156" s="51" t="s">
        <v>1161</v>
      </c>
      <c r="I156" s="217">
        <v>0</v>
      </c>
      <c r="J156" s="164" t="s">
        <v>1241</v>
      </c>
    </row>
    <row r="157" spans="1:10" x14ac:dyDescent="0.25">
      <c r="A157" s="30" t="s">
        <v>487</v>
      </c>
      <c r="B157" s="31" t="s">
        <v>695</v>
      </c>
      <c r="C157" s="44" t="s">
        <v>198</v>
      </c>
      <c r="D157" s="13" t="s">
        <v>715</v>
      </c>
      <c r="E157" s="1" t="s">
        <v>1153</v>
      </c>
      <c r="F157" s="1" t="s">
        <v>714</v>
      </c>
      <c r="G157" s="1">
        <v>83</v>
      </c>
      <c r="H157" s="207" t="s">
        <v>1161</v>
      </c>
      <c r="I157" s="216">
        <v>16</v>
      </c>
      <c r="J157" s="164" t="s">
        <v>1241</v>
      </c>
    </row>
    <row r="158" spans="1:10" x14ac:dyDescent="0.25">
      <c r="A158" s="30" t="s">
        <v>487</v>
      </c>
      <c r="B158" s="1" t="s">
        <v>690</v>
      </c>
      <c r="C158" s="44" t="s">
        <v>198</v>
      </c>
      <c r="D158" s="13" t="s">
        <v>694</v>
      </c>
      <c r="E158" s="1" t="s">
        <v>1153</v>
      </c>
      <c r="F158" s="1" t="s">
        <v>693</v>
      </c>
      <c r="G158" s="1" t="s">
        <v>693</v>
      </c>
      <c r="H158" s="207" t="s">
        <v>1225</v>
      </c>
      <c r="I158" s="216">
        <v>25</v>
      </c>
      <c r="J158" s="164" t="s">
        <v>1241</v>
      </c>
    </row>
    <row r="159" spans="1:10" x14ac:dyDescent="0.25">
      <c r="A159" s="30" t="s">
        <v>341</v>
      </c>
      <c r="B159" s="31" t="s">
        <v>716</v>
      </c>
      <c r="C159" s="44" t="s">
        <v>198</v>
      </c>
      <c r="D159" s="13" t="s">
        <v>718</v>
      </c>
      <c r="E159" s="1" t="s">
        <v>1153</v>
      </c>
      <c r="F159" s="1" t="s">
        <v>717</v>
      </c>
      <c r="G159" s="1">
        <v>346</v>
      </c>
      <c r="H159" s="207" t="s">
        <v>1161</v>
      </c>
      <c r="I159" s="216">
        <v>20</v>
      </c>
      <c r="J159" s="164" t="s">
        <v>1241</v>
      </c>
    </row>
    <row r="160" spans="1:10" x14ac:dyDescent="0.25">
      <c r="A160" s="30" t="s">
        <v>341</v>
      </c>
      <c r="B160" s="31" t="s">
        <v>716</v>
      </c>
      <c r="C160" s="44" t="s">
        <v>198</v>
      </c>
      <c r="D160" s="13" t="s">
        <v>720</v>
      </c>
      <c r="E160" s="1" t="s">
        <v>1153</v>
      </c>
      <c r="F160" s="1" t="s">
        <v>719</v>
      </c>
      <c r="G160" s="1">
        <v>45</v>
      </c>
      <c r="H160" s="209" t="s">
        <v>1155</v>
      </c>
      <c r="I160" s="221">
        <v>10</v>
      </c>
      <c r="J160" s="164" t="s">
        <v>1241</v>
      </c>
    </row>
    <row r="161" spans="1:10" x14ac:dyDescent="0.25">
      <c r="A161" s="30" t="s">
        <v>341</v>
      </c>
      <c r="B161" s="31" t="s">
        <v>716</v>
      </c>
      <c r="C161" s="44" t="s">
        <v>198</v>
      </c>
      <c r="D161" s="13" t="s">
        <v>722</v>
      </c>
      <c r="E161" s="1" t="s">
        <v>1153</v>
      </c>
      <c r="F161" s="1" t="s">
        <v>721</v>
      </c>
      <c r="G161" s="1">
        <v>481</v>
      </c>
      <c r="H161" s="207" t="s">
        <v>1161</v>
      </c>
      <c r="I161" s="216">
        <v>0</v>
      </c>
      <c r="J161" s="164" t="s">
        <v>1241</v>
      </c>
    </row>
    <row r="162" spans="1:10" x14ac:dyDescent="0.25">
      <c r="A162" s="30" t="s">
        <v>341</v>
      </c>
      <c r="B162" s="31" t="s">
        <v>716</v>
      </c>
      <c r="C162" s="44" t="s">
        <v>198</v>
      </c>
      <c r="D162" s="13" t="s">
        <v>724</v>
      </c>
      <c r="E162" s="1" t="s">
        <v>1153</v>
      </c>
      <c r="F162" s="1" t="s">
        <v>723</v>
      </c>
      <c r="G162" s="1">
        <v>483</v>
      </c>
      <c r="H162" s="207" t="s">
        <v>1230</v>
      </c>
      <c r="I162" s="216">
        <v>60</v>
      </c>
      <c r="J162" s="164" t="s">
        <v>1241</v>
      </c>
    </row>
    <row r="163" spans="1:10" x14ac:dyDescent="0.25">
      <c r="A163" s="30" t="s">
        <v>725</v>
      </c>
      <c r="B163" s="31" t="s">
        <v>726</v>
      </c>
      <c r="C163" s="44" t="s">
        <v>198</v>
      </c>
      <c r="D163" s="13" t="s">
        <v>737</v>
      </c>
      <c r="E163" s="1" t="s">
        <v>1153</v>
      </c>
      <c r="F163" s="1" t="s">
        <v>736</v>
      </c>
      <c r="G163" s="1">
        <v>109</v>
      </c>
      <c r="H163" s="51" t="s">
        <v>1161</v>
      </c>
      <c r="I163" s="217">
        <v>0</v>
      </c>
      <c r="J163" s="164" t="s">
        <v>1241</v>
      </c>
    </row>
    <row r="164" spans="1:10" x14ac:dyDescent="0.25">
      <c r="A164" s="30" t="s">
        <v>725</v>
      </c>
      <c r="B164" s="31" t="s">
        <v>726</v>
      </c>
      <c r="C164" s="44" t="s">
        <v>198</v>
      </c>
      <c r="D164" s="13" t="s">
        <v>739</v>
      </c>
      <c r="E164" s="1" t="s">
        <v>1153</v>
      </c>
      <c r="F164" s="1" t="s">
        <v>738</v>
      </c>
      <c r="G164" s="1">
        <v>146</v>
      </c>
      <c r="H164" s="51" t="s">
        <v>1230</v>
      </c>
      <c r="I164" s="217">
        <v>40</v>
      </c>
      <c r="J164" s="164" t="s">
        <v>1241</v>
      </c>
    </row>
    <row r="165" spans="1:10" x14ac:dyDescent="0.25">
      <c r="A165" s="30" t="s">
        <v>725</v>
      </c>
      <c r="B165" s="31" t="s">
        <v>726</v>
      </c>
      <c r="C165" s="44" t="s">
        <v>198</v>
      </c>
      <c r="D165" s="13" t="s">
        <v>741</v>
      </c>
      <c r="E165" s="1" t="s">
        <v>1153</v>
      </c>
      <c r="F165" s="1" t="s">
        <v>740</v>
      </c>
      <c r="G165" s="1">
        <v>211</v>
      </c>
      <c r="H165" s="51" t="s">
        <v>1161</v>
      </c>
      <c r="I165" s="217">
        <v>100</v>
      </c>
      <c r="J165" s="164" t="s">
        <v>1241</v>
      </c>
    </row>
    <row r="166" spans="1:10" x14ac:dyDescent="0.25">
      <c r="A166" s="30" t="s">
        <v>725</v>
      </c>
      <c r="B166" s="31" t="s">
        <v>726</v>
      </c>
      <c r="C166" s="44" t="s">
        <v>198</v>
      </c>
      <c r="D166" s="13" t="s">
        <v>743</v>
      </c>
      <c r="E166" s="1" t="s">
        <v>1153</v>
      </c>
      <c r="F166" s="1" t="s">
        <v>742</v>
      </c>
      <c r="G166" s="1">
        <v>427</v>
      </c>
      <c r="H166" s="207" t="s">
        <v>1161</v>
      </c>
      <c r="I166" s="216">
        <v>6</v>
      </c>
      <c r="J166" s="164" t="s">
        <v>1241</v>
      </c>
    </row>
    <row r="167" spans="1:10" x14ac:dyDescent="0.25">
      <c r="A167" s="30" t="s">
        <v>725</v>
      </c>
      <c r="B167" s="31" t="s">
        <v>726</v>
      </c>
      <c r="C167" s="44" t="s">
        <v>198</v>
      </c>
      <c r="D167" s="13" t="s">
        <v>745</v>
      </c>
      <c r="E167" s="1" t="s">
        <v>1153</v>
      </c>
      <c r="F167" s="1" t="s">
        <v>744</v>
      </c>
      <c r="G167" s="1">
        <v>5</v>
      </c>
      <c r="H167" s="207" t="s">
        <v>1230</v>
      </c>
      <c r="I167" s="216">
        <v>6</v>
      </c>
      <c r="J167" s="164" t="s">
        <v>1241</v>
      </c>
    </row>
    <row r="168" spans="1:10" x14ac:dyDescent="0.25">
      <c r="A168" s="30" t="s">
        <v>725</v>
      </c>
      <c r="B168" s="1" t="s">
        <v>729</v>
      </c>
      <c r="C168" s="44" t="s">
        <v>198</v>
      </c>
      <c r="D168" s="13" t="s">
        <v>747</v>
      </c>
      <c r="E168" s="1" t="s">
        <v>1153</v>
      </c>
      <c r="F168" s="1" t="s">
        <v>746</v>
      </c>
      <c r="G168" s="1">
        <v>504</v>
      </c>
      <c r="H168" s="207" t="s">
        <v>1224</v>
      </c>
      <c r="I168" s="216">
        <v>30</v>
      </c>
      <c r="J168" s="164" t="s">
        <v>1241</v>
      </c>
    </row>
    <row r="169" spans="1:10" x14ac:dyDescent="0.25">
      <c r="A169" s="30" t="s">
        <v>418</v>
      </c>
      <c r="B169" s="31" t="s">
        <v>750</v>
      </c>
      <c r="C169" s="44" t="s">
        <v>198</v>
      </c>
      <c r="D169" s="13" t="s">
        <v>752</v>
      </c>
      <c r="E169" s="1" t="s">
        <v>1153</v>
      </c>
      <c r="F169" s="1" t="s">
        <v>751</v>
      </c>
      <c r="G169" s="1">
        <v>207</v>
      </c>
      <c r="H169" s="51" t="s">
        <v>1161</v>
      </c>
      <c r="I169" s="217">
        <v>0</v>
      </c>
      <c r="J169" s="164" t="s">
        <v>1241</v>
      </c>
    </row>
    <row r="170" spans="1:10" x14ac:dyDescent="0.25">
      <c r="A170" s="30" t="s">
        <v>418</v>
      </c>
      <c r="B170" s="31" t="s">
        <v>750</v>
      </c>
      <c r="C170" s="44" t="s">
        <v>198</v>
      </c>
      <c r="D170" s="13" t="s">
        <v>754</v>
      </c>
      <c r="E170" s="1" t="s">
        <v>1153</v>
      </c>
      <c r="F170" s="1" t="s">
        <v>753</v>
      </c>
      <c r="G170" s="1">
        <v>208</v>
      </c>
      <c r="H170" s="51" t="s">
        <v>1161</v>
      </c>
      <c r="I170" s="217">
        <v>2</v>
      </c>
      <c r="J170" s="164" t="s">
        <v>1241</v>
      </c>
    </row>
    <row r="171" spans="1:10" x14ac:dyDescent="0.25">
      <c r="A171" s="30" t="s">
        <v>418</v>
      </c>
      <c r="B171" s="31" t="s">
        <v>750</v>
      </c>
      <c r="C171" s="44" t="s">
        <v>198</v>
      </c>
      <c r="D171" s="13" t="s">
        <v>756</v>
      </c>
      <c r="E171" s="1" t="s">
        <v>1153</v>
      </c>
      <c r="F171" s="1" t="s">
        <v>755</v>
      </c>
      <c r="G171" s="1">
        <v>236</v>
      </c>
      <c r="H171" s="51" t="s">
        <v>1161</v>
      </c>
      <c r="I171" s="217">
        <v>0</v>
      </c>
      <c r="J171" s="164" t="s">
        <v>1241</v>
      </c>
    </row>
    <row r="172" spans="1:10" x14ac:dyDescent="0.25">
      <c r="A172" s="30" t="s">
        <v>418</v>
      </c>
      <c r="B172" s="31" t="s">
        <v>750</v>
      </c>
      <c r="C172" s="44" t="s">
        <v>198</v>
      </c>
      <c r="D172" s="13" t="s">
        <v>758</v>
      </c>
      <c r="E172" s="1" t="s">
        <v>1153</v>
      </c>
      <c r="F172" s="1" t="s">
        <v>757</v>
      </c>
      <c r="G172" s="1">
        <v>316</v>
      </c>
      <c r="H172" s="207" t="s">
        <v>1161</v>
      </c>
      <c r="I172" s="216">
        <v>2</v>
      </c>
      <c r="J172" s="164" t="s">
        <v>1241</v>
      </c>
    </row>
    <row r="173" spans="1:10" x14ac:dyDescent="0.25">
      <c r="A173" s="30" t="s">
        <v>418</v>
      </c>
      <c r="B173" s="31" t="s">
        <v>750</v>
      </c>
      <c r="C173" s="44" t="s">
        <v>198</v>
      </c>
      <c r="D173" s="13" t="s">
        <v>760</v>
      </c>
      <c r="E173" s="1" t="s">
        <v>1153</v>
      </c>
      <c r="F173" s="1" t="s">
        <v>759</v>
      </c>
      <c r="G173" s="1">
        <v>348</v>
      </c>
      <c r="H173" s="207" t="s">
        <v>1161</v>
      </c>
      <c r="I173" s="216">
        <v>0</v>
      </c>
      <c r="J173" s="164" t="s">
        <v>1241</v>
      </c>
    </row>
    <row r="174" spans="1:10" x14ac:dyDescent="0.25">
      <c r="A174" s="37" t="s">
        <v>418</v>
      </c>
      <c r="B174" s="38" t="s">
        <v>750</v>
      </c>
      <c r="C174" s="44" t="s">
        <v>198</v>
      </c>
      <c r="D174" s="47" t="s">
        <v>762</v>
      </c>
      <c r="E174" s="4" t="s">
        <v>1153</v>
      </c>
      <c r="F174" s="4" t="s">
        <v>761</v>
      </c>
      <c r="G174" s="4">
        <v>436</v>
      </c>
      <c r="H174" s="51" t="s">
        <v>1161</v>
      </c>
      <c r="I174" s="217">
        <v>700</v>
      </c>
      <c r="J174" s="164" t="s">
        <v>1241</v>
      </c>
    </row>
    <row r="175" spans="1:10" x14ac:dyDescent="0.25">
      <c r="A175" s="30" t="s">
        <v>418</v>
      </c>
      <c r="B175" s="31" t="s">
        <v>750</v>
      </c>
      <c r="C175" s="44" t="s">
        <v>198</v>
      </c>
      <c r="D175" s="13" t="s">
        <v>764</v>
      </c>
      <c r="E175" s="1" t="s">
        <v>1153</v>
      </c>
      <c r="F175" s="1" t="s">
        <v>763</v>
      </c>
      <c r="G175" s="1">
        <v>446</v>
      </c>
      <c r="H175" s="207" t="s">
        <v>1230</v>
      </c>
      <c r="I175" s="216">
        <v>48</v>
      </c>
      <c r="J175" s="164" t="s">
        <v>1241</v>
      </c>
    </row>
    <row r="176" spans="1:10" x14ac:dyDescent="0.25">
      <c r="A176" s="30" t="s">
        <v>418</v>
      </c>
      <c r="B176" s="31" t="s">
        <v>750</v>
      </c>
      <c r="C176" s="44" t="s">
        <v>198</v>
      </c>
      <c r="D176" s="13" t="s">
        <v>766</v>
      </c>
      <c r="E176" s="1" t="s">
        <v>1153</v>
      </c>
      <c r="F176" s="1" t="s">
        <v>765</v>
      </c>
      <c r="G176" s="1">
        <v>485</v>
      </c>
      <c r="H176" s="207" t="s">
        <v>1161</v>
      </c>
      <c r="I176" s="216">
        <v>0</v>
      </c>
      <c r="J176" s="164" t="s">
        <v>1241</v>
      </c>
    </row>
    <row r="177" spans="1:10" x14ac:dyDescent="0.25">
      <c r="A177" s="30" t="s">
        <v>436</v>
      </c>
      <c r="B177" s="31" t="s">
        <v>776</v>
      </c>
      <c r="C177" s="44" t="s">
        <v>198</v>
      </c>
      <c r="D177" s="13" t="s">
        <v>784</v>
      </c>
      <c r="E177" s="1" t="s">
        <v>1153</v>
      </c>
      <c r="F177" s="1" t="s">
        <v>783</v>
      </c>
      <c r="G177" s="1">
        <v>157</v>
      </c>
      <c r="H177" s="51" t="s">
        <v>1155</v>
      </c>
      <c r="I177" s="217">
        <v>0</v>
      </c>
      <c r="J177" s="164" t="s">
        <v>1241</v>
      </c>
    </row>
    <row r="178" spans="1:10" x14ac:dyDescent="0.25">
      <c r="A178" s="37" t="s">
        <v>436</v>
      </c>
      <c r="B178" s="38" t="s">
        <v>776</v>
      </c>
      <c r="C178" s="44" t="s">
        <v>198</v>
      </c>
      <c r="D178" s="13" t="s">
        <v>786</v>
      </c>
      <c r="E178" s="1" t="s">
        <v>1153</v>
      </c>
      <c r="F178" s="1" t="s">
        <v>785</v>
      </c>
      <c r="G178" s="1">
        <v>2</v>
      </c>
      <c r="H178" s="207" t="s">
        <v>1161</v>
      </c>
      <c r="I178" s="216">
        <v>6</v>
      </c>
      <c r="J178" s="164" t="s">
        <v>1241</v>
      </c>
    </row>
    <row r="179" spans="1:10" x14ac:dyDescent="0.25">
      <c r="A179" s="30" t="s">
        <v>436</v>
      </c>
      <c r="B179" s="31" t="s">
        <v>776</v>
      </c>
      <c r="C179" s="44" t="s">
        <v>198</v>
      </c>
      <c r="D179" s="13" t="s">
        <v>788</v>
      </c>
      <c r="E179" s="1" t="s">
        <v>1153</v>
      </c>
      <c r="F179" s="1" t="s">
        <v>787</v>
      </c>
      <c r="G179" s="1">
        <v>229</v>
      </c>
      <c r="H179" s="51" t="s">
        <v>1161</v>
      </c>
      <c r="I179" s="217">
        <v>0</v>
      </c>
      <c r="J179" s="164" t="s">
        <v>1241</v>
      </c>
    </row>
    <row r="180" spans="1:10" x14ac:dyDescent="0.25">
      <c r="A180" s="30" t="s">
        <v>436</v>
      </c>
      <c r="B180" s="31" t="s">
        <v>776</v>
      </c>
      <c r="C180" s="44" t="s">
        <v>198</v>
      </c>
      <c r="D180" s="13" t="s">
        <v>790</v>
      </c>
      <c r="E180" s="1" t="s">
        <v>1153</v>
      </c>
      <c r="F180" s="1" t="s">
        <v>789</v>
      </c>
      <c r="G180" s="1">
        <v>238</v>
      </c>
      <c r="H180" s="51" t="s">
        <v>1155</v>
      </c>
      <c r="I180" s="217">
        <v>8</v>
      </c>
      <c r="J180" s="164" t="s">
        <v>1241</v>
      </c>
    </row>
    <row r="181" spans="1:10" x14ac:dyDescent="0.25">
      <c r="A181" s="32" t="s">
        <v>436</v>
      </c>
      <c r="B181" s="34" t="s">
        <v>776</v>
      </c>
      <c r="C181" s="44" t="s">
        <v>198</v>
      </c>
      <c r="D181" s="46" t="s">
        <v>792</v>
      </c>
      <c r="E181" s="16" t="s">
        <v>1153</v>
      </c>
      <c r="F181" s="16" t="s">
        <v>791</v>
      </c>
      <c r="G181" s="16">
        <v>249</v>
      </c>
      <c r="H181" s="208" t="s">
        <v>1240</v>
      </c>
      <c r="I181" s="219">
        <v>82</v>
      </c>
      <c r="J181" s="164" t="s">
        <v>1241</v>
      </c>
    </row>
    <row r="182" spans="1:10" x14ac:dyDescent="0.25">
      <c r="A182" s="30" t="s">
        <v>436</v>
      </c>
      <c r="B182" s="31" t="s">
        <v>776</v>
      </c>
      <c r="C182" s="44" t="s">
        <v>198</v>
      </c>
      <c r="D182" s="13" t="s">
        <v>794</v>
      </c>
      <c r="E182" s="1" t="s">
        <v>1153</v>
      </c>
      <c r="F182" s="1" t="s">
        <v>793</v>
      </c>
      <c r="G182" s="1">
        <v>252</v>
      </c>
      <c r="H182" s="51" t="s">
        <v>1230</v>
      </c>
      <c r="I182" s="217">
        <v>15</v>
      </c>
      <c r="J182" s="164" t="s">
        <v>1241</v>
      </c>
    </row>
    <row r="183" spans="1:10" x14ac:dyDescent="0.25">
      <c r="A183" s="30" t="s">
        <v>436</v>
      </c>
      <c r="B183" s="31" t="s">
        <v>776</v>
      </c>
      <c r="C183" s="44" t="s">
        <v>198</v>
      </c>
      <c r="D183" s="13" t="s">
        <v>796</v>
      </c>
      <c r="E183" s="1" t="s">
        <v>1153</v>
      </c>
      <c r="F183" s="1" t="s">
        <v>795</v>
      </c>
      <c r="G183" s="1">
        <v>266</v>
      </c>
      <c r="H183" s="207" t="s">
        <v>1230</v>
      </c>
      <c r="I183" s="216">
        <v>80</v>
      </c>
      <c r="J183" s="164" t="s">
        <v>1241</v>
      </c>
    </row>
    <row r="184" spans="1:10" x14ac:dyDescent="0.25">
      <c r="A184" s="35" t="s">
        <v>436</v>
      </c>
      <c r="B184" s="42" t="s">
        <v>776</v>
      </c>
      <c r="C184" s="44" t="s">
        <v>198</v>
      </c>
      <c r="D184" s="13" t="s">
        <v>798</v>
      </c>
      <c r="E184" s="1" t="s">
        <v>1153</v>
      </c>
      <c r="F184" s="1" t="s">
        <v>797</v>
      </c>
      <c r="G184" s="1">
        <v>345</v>
      </c>
      <c r="H184" s="207" t="s">
        <v>1161</v>
      </c>
      <c r="I184" s="216">
        <v>2</v>
      </c>
      <c r="J184" s="164" t="s">
        <v>1241</v>
      </c>
    </row>
    <row r="185" spans="1:10" x14ac:dyDescent="0.25">
      <c r="A185" s="30" t="s">
        <v>436</v>
      </c>
      <c r="B185" s="31" t="s">
        <v>776</v>
      </c>
      <c r="C185" s="44" t="s">
        <v>198</v>
      </c>
      <c r="D185" s="13" t="s">
        <v>800</v>
      </c>
      <c r="E185" s="1" t="s">
        <v>1153</v>
      </c>
      <c r="F185" s="1" t="s">
        <v>799</v>
      </c>
      <c r="G185" s="1">
        <v>460</v>
      </c>
      <c r="H185" s="207" t="s">
        <v>1219</v>
      </c>
      <c r="I185" s="216">
        <v>20</v>
      </c>
      <c r="J185" s="164" t="s">
        <v>1241</v>
      </c>
    </row>
    <row r="186" spans="1:10" x14ac:dyDescent="0.25">
      <c r="A186" s="30" t="s">
        <v>436</v>
      </c>
      <c r="B186" s="31" t="s">
        <v>776</v>
      </c>
      <c r="C186" s="44" t="s">
        <v>198</v>
      </c>
      <c r="D186" s="13" t="s">
        <v>802</v>
      </c>
      <c r="E186" s="1" t="s">
        <v>1153</v>
      </c>
      <c r="F186" s="1" t="s">
        <v>801</v>
      </c>
      <c r="G186" s="1">
        <v>469</v>
      </c>
      <c r="H186" s="207" t="s">
        <v>1161</v>
      </c>
      <c r="I186" s="216">
        <v>4</v>
      </c>
      <c r="J186" s="164" t="s">
        <v>1241</v>
      </c>
    </row>
    <row r="187" spans="1:10" x14ac:dyDescent="0.25">
      <c r="A187" s="30" t="s">
        <v>436</v>
      </c>
      <c r="B187" s="31" t="s">
        <v>776</v>
      </c>
      <c r="C187" s="44" t="s">
        <v>198</v>
      </c>
      <c r="D187" s="13" t="s">
        <v>804</v>
      </c>
      <c r="E187" s="1" t="s">
        <v>1153</v>
      </c>
      <c r="F187" s="1" t="s">
        <v>803</v>
      </c>
      <c r="G187" s="1">
        <v>64</v>
      </c>
      <c r="H187" s="207" t="s">
        <v>1161</v>
      </c>
      <c r="I187" s="216">
        <v>100</v>
      </c>
      <c r="J187" s="164" t="s">
        <v>1241</v>
      </c>
    </row>
    <row r="188" spans="1:10" x14ac:dyDescent="0.25">
      <c r="A188" s="30" t="s">
        <v>436</v>
      </c>
      <c r="B188" s="1" t="s">
        <v>767</v>
      </c>
      <c r="C188" s="44" t="s">
        <v>198</v>
      </c>
      <c r="D188" s="13" t="s">
        <v>769</v>
      </c>
      <c r="E188" s="1" t="s">
        <v>1153</v>
      </c>
      <c r="F188" s="1" t="s">
        <v>768</v>
      </c>
      <c r="G188" s="1" t="s">
        <v>768</v>
      </c>
      <c r="H188" s="207" t="s">
        <v>1225</v>
      </c>
      <c r="I188" s="216">
        <v>50</v>
      </c>
      <c r="J188" s="164" t="s">
        <v>1241</v>
      </c>
    </row>
    <row r="189" spans="1:10" x14ac:dyDescent="0.25">
      <c r="A189" s="30" t="s">
        <v>436</v>
      </c>
      <c r="B189" s="1" t="s">
        <v>767</v>
      </c>
      <c r="C189" s="44" t="s">
        <v>198</v>
      </c>
      <c r="D189" s="13" t="s">
        <v>771</v>
      </c>
      <c r="E189" s="1" t="s">
        <v>1153</v>
      </c>
      <c r="F189" s="1" t="s">
        <v>770</v>
      </c>
      <c r="G189" s="1" t="s">
        <v>770</v>
      </c>
      <c r="H189" s="207" t="s">
        <v>1225</v>
      </c>
      <c r="I189" s="216">
        <v>3</v>
      </c>
      <c r="J189" s="164" t="s">
        <v>1241</v>
      </c>
    </row>
    <row r="190" spans="1:10" x14ac:dyDescent="0.25">
      <c r="A190" s="32" t="s">
        <v>436</v>
      </c>
      <c r="B190" s="21" t="s">
        <v>767</v>
      </c>
      <c r="C190" s="44" t="s">
        <v>198</v>
      </c>
      <c r="D190" s="46" t="s">
        <v>773</v>
      </c>
      <c r="E190" s="16" t="s">
        <v>1153</v>
      </c>
      <c r="F190" s="16" t="s">
        <v>772</v>
      </c>
      <c r="G190" s="16" t="s">
        <v>772</v>
      </c>
      <c r="H190" s="207" t="s">
        <v>1225</v>
      </c>
      <c r="I190" s="216">
        <v>25</v>
      </c>
      <c r="J190" s="164" t="s">
        <v>1241</v>
      </c>
    </row>
    <row r="191" spans="1:10" x14ac:dyDescent="0.25">
      <c r="A191" s="32" t="s">
        <v>436</v>
      </c>
      <c r="B191" s="16" t="s">
        <v>767</v>
      </c>
      <c r="C191" s="44" t="s">
        <v>198</v>
      </c>
      <c r="D191" s="46" t="s">
        <v>775</v>
      </c>
      <c r="E191" s="16" t="s">
        <v>1153</v>
      </c>
      <c r="F191" s="16" t="s">
        <v>774</v>
      </c>
      <c r="G191" s="16" t="s">
        <v>774</v>
      </c>
      <c r="H191" s="207" t="s">
        <v>1225</v>
      </c>
      <c r="I191" s="216">
        <v>50</v>
      </c>
      <c r="J191" s="164" t="s">
        <v>1241</v>
      </c>
    </row>
    <row r="192" spans="1:10" x14ac:dyDescent="0.25">
      <c r="A192" s="30" t="s">
        <v>379</v>
      </c>
      <c r="B192" s="31" t="s">
        <v>805</v>
      </c>
      <c r="C192" s="44" t="s">
        <v>198</v>
      </c>
      <c r="D192" s="13" t="s">
        <v>830</v>
      </c>
      <c r="E192" s="1" t="s">
        <v>1153</v>
      </c>
      <c r="F192" s="1" t="s">
        <v>829</v>
      </c>
      <c r="G192" s="1">
        <v>135</v>
      </c>
      <c r="H192" s="51" t="s">
        <v>1161</v>
      </c>
      <c r="I192" s="217">
        <v>0</v>
      </c>
      <c r="J192" s="164" t="s">
        <v>1241</v>
      </c>
    </row>
    <row r="193" spans="1:10" x14ac:dyDescent="0.25">
      <c r="A193" s="30" t="s">
        <v>379</v>
      </c>
      <c r="B193" s="31" t="s">
        <v>805</v>
      </c>
      <c r="C193" s="44" t="s">
        <v>198</v>
      </c>
      <c r="D193" s="13" t="s">
        <v>832</v>
      </c>
      <c r="E193" s="1" t="s">
        <v>1153</v>
      </c>
      <c r="F193" s="1" t="s">
        <v>831</v>
      </c>
      <c r="G193" s="1">
        <v>137</v>
      </c>
      <c r="H193" s="51" t="s">
        <v>1161</v>
      </c>
      <c r="I193" s="217">
        <v>10</v>
      </c>
      <c r="J193" s="164" t="s">
        <v>1241</v>
      </c>
    </row>
    <row r="194" spans="1:10" x14ac:dyDescent="0.25">
      <c r="A194" s="30" t="s">
        <v>379</v>
      </c>
      <c r="B194" s="31" t="s">
        <v>805</v>
      </c>
      <c r="C194" s="44" t="s">
        <v>198</v>
      </c>
      <c r="D194" s="13" t="s">
        <v>834</v>
      </c>
      <c r="E194" s="1" t="s">
        <v>1153</v>
      </c>
      <c r="F194" s="1" t="s">
        <v>833</v>
      </c>
      <c r="G194" s="1">
        <v>138</v>
      </c>
      <c r="H194" s="51" t="s">
        <v>1161</v>
      </c>
      <c r="I194" s="217">
        <v>16</v>
      </c>
      <c r="J194" s="164" t="s">
        <v>1241</v>
      </c>
    </row>
    <row r="195" spans="1:10" x14ac:dyDescent="0.25">
      <c r="A195" s="30" t="s">
        <v>379</v>
      </c>
      <c r="B195" s="31" t="s">
        <v>805</v>
      </c>
      <c r="C195" s="44" t="s">
        <v>198</v>
      </c>
      <c r="D195" s="13" t="s">
        <v>836</v>
      </c>
      <c r="E195" s="1" t="s">
        <v>1153</v>
      </c>
      <c r="F195" s="1" t="s">
        <v>835</v>
      </c>
      <c r="G195" s="1">
        <v>162</v>
      </c>
      <c r="H195" s="51" t="s">
        <v>1231</v>
      </c>
      <c r="I195" s="217">
        <v>268</v>
      </c>
      <c r="J195" s="164" t="s">
        <v>1241</v>
      </c>
    </row>
    <row r="196" spans="1:10" x14ac:dyDescent="0.25">
      <c r="A196" s="30" t="s">
        <v>379</v>
      </c>
      <c r="B196" s="31" t="s">
        <v>805</v>
      </c>
      <c r="C196" s="44" t="s">
        <v>198</v>
      </c>
      <c r="D196" s="13" t="s">
        <v>807</v>
      </c>
      <c r="E196" s="1" t="s">
        <v>1153</v>
      </c>
      <c r="F196" s="1" t="s">
        <v>806</v>
      </c>
      <c r="G196" s="1">
        <v>176</v>
      </c>
      <c r="H196" s="51" t="s">
        <v>1225</v>
      </c>
      <c r="I196" s="217">
        <v>5</v>
      </c>
      <c r="J196" s="164" t="s">
        <v>1241</v>
      </c>
    </row>
    <row r="197" spans="1:10" x14ac:dyDescent="0.25">
      <c r="A197" s="30" t="s">
        <v>379</v>
      </c>
      <c r="B197" s="31" t="s">
        <v>805</v>
      </c>
      <c r="C197" s="44" t="s">
        <v>198</v>
      </c>
      <c r="D197" s="13" t="s">
        <v>838</v>
      </c>
      <c r="E197" s="1" t="s">
        <v>1153</v>
      </c>
      <c r="F197" s="1" t="s">
        <v>837</v>
      </c>
      <c r="G197" s="1">
        <v>199</v>
      </c>
      <c r="H197" s="51" t="s">
        <v>1155</v>
      </c>
      <c r="I197" s="217">
        <v>12</v>
      </c>
      <c r="J197" s="164" t="s">
        <v>1241</v>
      </c>
    </row>
    <row r="198" spans="1:10" x14ac:dyDescent="0.25">
      <c r="A198" s="30" t="s">
        <v>379</v>
      </c>
      <c r="B198" s="31" t="s">
        <v>805</v>
      </c>
      <c r="C198" s="44" t="s">
        <v>198</v>
      </c>
      <c r="D198" s="13" t="s">
        <v>840</v>
      </c>
      <c r="E198" s="1" t="s">
        <v>1153</v>
      </c>
      <c r="F198" s="1" t="s">
        <v>839</v>
      </c>
      <c r="G198" s="1">
        <v>206</v>
      </c>
      <c r="H198" s="51" t="s">
        <v>1161</v>
      </c>
      <c r="I198" s="217">
        <v>0</v>
      </c>
      <c r="J198" s="164" t="s">
        <v>1241</v>
      </c>
    </row>
    <row r="199" spans="1:10" x14ac:dyDescent="0.25">
      <c r="A199" s="30" t="s">
        <v>379</v>
      </c>
      <c r="B199" s="31" t="s">
        <v>805</v>
      </c>
      <c r="C199" s="44" t="s">
        <v>198</v>
      </c>
      <c r="D199" s="13" t="s">
        <v>842</v>
      </c>
      <c r="E199" s="1" t="s">
        <v>1153</v>
      </c>
      <c r="F199" s="1" t="s">
        <v>841</v>
      </c>
      <c r="G199" s="1">
        <v>27</v>
      </c>
      <c r="H199" s="207" t="s">
        <v>1161</v>
      </c>
      <c r="I199" s="216">
        <v>1</v>
      </c>
      <c r="J199" s="164" t="s">
        <v>1241</v>
      </c>
    </row>
    <row r="200" spans="1:10" x14ac:dyDescent="0.25">
      <c r="A200" s="30" t="s">
        <v>379</v>
      </c>
      <c r="B200" s="31" t="s">
        <v>805</v>
      </c>
      <c r="C200" s="44" t="s">
        <v>198</v>
      </c>
      <c r="D200" s="13" t="s">
        <v>844</v>
      </c>
      <c r="E200" s="1" t="s">
        <v>1153</v>
      </c>
      <c r="F200" s="1" t="s">
        <v>843</v>
      </c>
      <c r="G200" s="1">
        <v>280</v>
      </c>
      <c r="H200" s="207" t="s">
        <v>1161</v>
      </c>
      <c r="I200" s="216">
        <v>0</v>
      </c>
      <c r="J200" s="164" t="s">
        <v>1241</v>
      </c>
    </row>
    <row r="201" spans="1:10" x14ac:dyDescent="0.25">
      <c r="A201" s="30" t="s">
        <v>379</v>
      </c>
      <c r="B201" s="31" t="s">
        <v>805</v>
      </c>
      <c r="C201" s="44" t="s">
        <v>198</v>
      </c>
      <c r="D201" s="13" t="s">
        <v>846</v>
      </c>
      <c r="E201" s="1" t="s">
        <v>1153</v>
      </c>
      <c r="F201" s="1" t="s">
        <v>845</v>
      </c>
      <c r="G201" s="1">
        <v>296</v>
      </c>
      <c r="H201" s="207" t="s">
        <v>1161</v>
      </c>
      <c r="I201" s="216">
        <v>48</v>
      </c>
      <c r="J201" s="164" t="s">
        <v>1241</v>
      </c>
    </row>
    <row r="202" spans="1:10" x14ac:dyDescent="0.25">
      <c r="A202" s="30" t="s">
        <v>379</v>
      </c>
      <c r="B202" s="31" t="s">
        <v>805</v>
      </c>
      <c r="C202" s="44" t="s">
        <v>198</v>
      </c>
      <c r="D202" s="13" t="s">
        <v>848</v>
      </c>
      <c r="E202" s="1" t="s">
        <v>1153</v>
      </c>
      <c r="F202" s="1" t="s">
        <v>847</v>
      </c>
      <c r="G202" s="1">
        <v>327</v>
      </c>
      <c r="H202" s="207" t="s">
        <v>1161</v>
      </c>
      <c r="I202" s="216">
        <v>0</v>
      </c>
      <c r="J202" s="164" t="s">
        <v>1241</v>
      </c>
    </row>
    <row r="203" spans="1:10" x14ac:dyDescent="0.25">
      <c r="A203" s="30" t="s">
        <v>379</v>
      </c>
      <c r="B203" s="31" t="s">
        <v>805</v>
      </c>
      <c r="C203" s="44" t="s">
        <v>198</v>
      </c>
      <c r="D203" s="13" t="s">
        <v>850</v>
      </c>
      <c r="E203" s="1" t="s">
        <v>1153</v>
      </c>
      <c r="F203" s="1" t="s">
        <v>849</v>
      </c>
      <c r="G203" s="1">
        <v>353</v>
      </c>
      <c r="H203" s="207" t="s">
        <v>1161</v>
      </c>
      <c r="I203" s="216">
        <v>0</v>
      </c>
      <c r="J203" s="164" t="s">
        <v>1241</v>
      </c>
    </row>
    <row r="204" spans="1:10" x14ac:dyDescent="0.25">
      <c r="A204" s="30" t="s">
        <v>379</v>
      </c>
      <c r="B204" s="31" t="s">
        <v>805</v>
      </c>
      <c r="C204" s="44" t="s">
        <v>198</v>
      </c>
      <c r="D204" s="13" t="s">
        <v>852</v>
      </c>
      <c r="E204" s="1" t="s">
        <v>1153</v>
      </c>
      <c r="F204" s="1" t="s">
        <v>851</v>
      </c>
      <c r="G204" s="1">
        <v>360</v>
      </c>
      <c r="H204" s="207" t="s">
        <v>1155</v>
      </c>
      <c r="I204" s="216">
        <v>0</v>
      </c>
      <c r="J204" s="164" t="s">
        <v>1241</v>
      </c>
    </row>
    <row r="205" spans="1:10" x14ac:dyDescent="0.25">
      <c r="A205" s="30" t="s">
        <v>379</v>
      </c>
      <c r="B205" s="31" t="s">
        <v>805</v>
      </c>
      <c r="C205" s="44" t="s">
        <v>198</v>
      </c>
      <c r="D205" s="13" t="s">
        <v>854</v>
      </c>
      <c r="E205" s="1" t="s">
        <v>1153</v>
      </c>
      <c r="F205" s="1" t="s">
        <v>853</v>
      </c>
      <c r="G205" s="1">
        <v>369</v>
      </c>
      <c r="H205" s="207" t="s">
        <v>1161</v>
      </c>
      <c r="I205" s="216">
        <v>0</v>
      </c>
      <c r="J205" s="164" t="s">
        <v>1241</v>
      </c>
    </row>
    <row r="206" spans="1:10" x14ac:dyDescent="0.25">
      <c r="A206" s="30" t="s">
        <v>379</v>
      </c>
      <c r="B206" s="31" t="s">
        <v>805</v>
      </c>
      <c r="C206" s="44" t="s">
        <v>198</v>
      </c>
      <c r="D206" s="13" t="s">
        <v>856</v>
      </c>
      <c r="E206" s="1" t="s">
        <v>1153</v>
      </c>
      <c r="F206" s="1" t="s">
        <v>855</v>
      </c>
      <c r="G206" s="1">
        <v>422</v>
      </c>
      <c r="H206" s="207" t="s">
        <v>1161</v>
      </c>
      <c r="I206" s="216">
        <v>20</v>
      </c>
      <c r="J206" s="164" t="s">
        <v>1241</v>
      </c>
    </row>
    <row r="207" spans="1:10" x14ac:dyDescent="0.25">
      <c r="A207" s="30" t="s">
        <v>379</v>
      </c>
      <c r="B207" s="31" t="s">
        <v>805</v>
      </c>
      <c r="C207" s="44" t="s">
        <v>198</v>
      </c>
      <c r="D207" s="13" t="s">
        <v>858</v>
      </c>
      <c r="E207" s="1" t="s">
        <v>1153</v>
      </c>
      <c r="F207" s="1" t="s">
        <v>857</v>
      </c>
      <c r="G207" s="1">
        <v>44</v>
      </c>
      <c r="H207" s="207" t="s">
        <v>1161</v>
      </c>
      <c r="I207" s="216">
        <v>0</v>
      </c>
      <c r="J207" s="164" t="s">
        <v>1241</v>
      </c>
    </row>
    <row r="208" spans="1:10" x14ac:dyDescent="0.25">
      <c r="A208" s="30" t="s">
        <v>379</v>
      </c>
      <c r="B208" s="31" t="s">
        <v>805</v>
      </c>
      <c r="C208" s="44" t="s">
        <v>198</v>
      </c>
      <c r="D208" s="13" t="s">
        <v>860</v>
      </c>
      <c r="E208" s="1" t="s">
        <v>1153</v>
      </c>
      <c r="F208" s="1" t="s">
        <v>859</v>
      </c>
      <c r="G208" s="1">
        <v>450</v>
      </c>
      <c r="H208" s="207" t="s">
        <v>1161</v>
      </c>
      <c r="I208" s="216">
        <v>6</v>
      </c>
      <c r="J208" s="164" t="s">
        <v>1241</v>
      </c>
    </row>
    <row r="209" spans="1:10" x14ac:dyDescent="0.25">
      <c r="A209" s="30" t="s">
        <v>379</v>
      </c>
      <c r="B209" s="31" t="s">
        <v>805</v>
      </c>
      <c r="C209" s="44" t="s">
        <v>198</v>
      </c>
      <c r="D209" s="13" t="s">
        <v>813</v>
      </c>
      <c r="E209" s="1" t="s">
        <v>1153</v>
      </c>
      <c r="F209" s="1" t="s">
        <v>812</v>
      </c>
      <c r="G209" s="1">
        <v>470</v>
      </c>
      <c r="H209" s="207" t="s">
        <v>1225</v>
      </c>
      <c r="I209" s="216">
        <v>5</v>
      </c>
      <c r="J209" s="164" t="s">
        <v>1241</v>
      </c>
    </row>
    <row r="210" spans="1:10" x14ac:dyDescent="0.25">
      <c r="A210" s="30" t="s">
        <v>379</v>
      </c>
      <c r="B210" s="31" t="s">
        <v>805</v>
      </c>
      <c r="C210" s="44" t="s">
        <v>198</v>
      </c>
      <c r="D210" s="13" t="s">
        <v>862</v>
      </c>
      <c r="E210" s="1" t="s">
        <v>1153</v>
      </c>
      <c r="F210" s="1" t="s">
        <v>861</v>
      </c>
      <c r="G210" s="1">
        <v>55</v>
      </c>
      <c r="H210" s="207" t="s">
        <v>1240</v>
      </c>
      <c r="I210" s="216">
        <v>500</v>
      </c>
      <c r="J210" s="164" t="s">
        <v>1241</v>
      </c>
    </row>
    <row r="211" spans="1:10" x14ac:dyDescent="0.25">
      <c r="A211" s="30" t="s">
        <v>379</v>
      </c>
      <c r="B211" s="31" t="s">
        <v>805</v>
      </c>
      <c r="C211" s="44" t="s">
        <v>198</v>
      </c>
      <c r="D211" s="13" t="s">
        <v>864</v>
      </c>
      <c r="E211" s="1" t="s">
        <v>1153</v>
      </c>
      <c r="F211" s="1" t="s">
        <v>863</v>
      </c>
      <c r="G211" s="1">
        <v>79</v>
      </c>
      <c r="H211" s="207" t="s">
        <v>1161</v>
      </c>
      <c r="I211" s="216">
        <v>1</v>
      </c>
      <c r="J211" s="164" t="s">
        <v>1241</v>
      </c>
    </row>
    <row r="212" spans="1:10" x14ac:dyDescent="0.25">
      <c r="A212" s="30" t="s">
        <v>379</v>
      </c>
      <c r="B212" s="31" t="s">
        <v>805</v>
      </c>
      <c r="C212" s="44" t="s">
        <v>198</v>
      </c>
      <c r="D212" s="13" t="s">
        <v>866</v>
      </c>
      <c r="E212" s="1" t="s">
        <v>1153</v>
      </c>
      <c r="F212" s="1" t="s">
        <v>865</v>
      </c>
      <c r="G212" s="1">
        <v>84</v>
      </c>
      <c r="H212" s="207" t="s">
        <v>1161</v>
      </c>
      <c r="I212" s="216">
        <v>4</v>
      </c>
      <c r="J212" s="164" t="s">
        <v>1241</v>
      </c>
    </row>
    <row r="213" spans="1:10" x14ac:dyDescent="0.25">
      <c r="A213" s="30" t="s">
        <v>379</v>
      </c>
      <c r="B213" s="31" t="s">
        <v>805</v>
      </c>
      <c r="C213" s="44" t="s">
        <v>198</v>
      </c>
      <c r="D213" s="13" t="s">
        <v>868</v>
      </c>
      <c r="E213" s="1" t="s">
        <v>1153</v>
      </c>
      <c r="F213" s="1" t="s">
        <v>867</v>
      </c>
      <c r="G213" s="1">
        <v>96</v>
      </c>
      <c r="H213" s="51" t="s">
        <v>1161</v>
      </c>
      <c r="I213" s="217">
        <v>0</v>
      </c>
      <c r="J213" s="164" t="s">
        <v>1241</v>
      </c>
    </row>
    <row r="214" spans="1:10" x14ac:dyDescent="0.25">
      <c r="A214" s="32" t="s">
        <v>379</v>
      </c>
      <c r="B214" s="16" t="s">
        <v>814</v>
      </c>
      <c r="C214" s="44" t="s">
        <v>198</v>
      </c>
      <c r="D214" s="46" t="s">
        <v>816</v>
      </c>
      <c r="E214" s="16" t="s">
        <v>1153</v>
      </c>
      <c r="F214" s="16" t="s">
        <v>815</v>
      </c>
      <c r="G214" s="16" t="s">
        <v>815</v>
      </c>
      <c r="H214" s="207" t="s">
        <v>1225</v>
      </c>
      <c r="I214" s="216">
        <v>3</v>
      </c>
      <c r="J214" s="164" t="s">
        <v>1241</v>
      </c>
    </row>
    <row r="215" spans="1:10" x14ac:dyDescent="0.25">
      <c r="A215" s="30" t="s">
        <v>379</v>
      </c>
      <c r="B215" s="1" t="s">
        <v>814</v>
      </c>
      <c r="C215" s="44" t="s">
        <v>198</v>
      </c>
      <c r="D215" s="13" t="s">
        <v>818</v>
      </c>
      <c r="E215" s="1" t="s">
        <v>1153</v>
      </c>
      <c r="F215" s="1" t="s">
        <v>817</v>
      </c>
      <c r="G215" s="1" t="s">
        <v>817</v>
      </c>
      <c r="H215" s="207" t="s">
        <v>1225</v>
      </c>
      <c r="I215" s="216">
        <v>25</v>
      </c>
      <c r="J215" s="164" t="s">
        <v>1241</v>
      </c>
    </row>
    <row r="216" spans="1:10" x14ac:dyDescent="0.25">
      <c r="A216" s="30" t="s">
        <v>486</v>
      </c>
      <c r="B216" s="31" t="s">
        <v>869</v>
      </c>
      <c r="C216" s="44" t="s">
        <v>198</v>
      </c>
      <c r="D216" s="13" t="s">
        <v>880</v>
      </c>
      <c r="E216" s="1" t="s">
        <v>1153</v>
      </c>
      <c r="F216" s="1" t="s">
        <v>879</v>
      </c>
      <c r="G216" s="4">
        <v>10</v>
      </c>
      <c r="H216" s="207" t="s">
        <v>1161</v>
      </c>
      <c r="I216" s="216">
        <v>1</v>
      </c>
      <c r="J216" s="164" t="s">
        <v>1241</v>
      </c>
    </row>
    <row r="217" spans="1:10" x14ac:dyDescent="0.25">
      <c r="A217" s="30" t="s">
        <v>486</v>
      </c>
      <c r="B217" s="31" t="s">
        <v>869</v>
      </c>
      <c r="C217" s="44" t="s">
        <v>198</v>
      </c>
      <c r="D217" s="13" t="s">
        <v>882</v>
      </c>
      <c r="E217" s="1" t="s">
        <v>1153</v>
      </c>
      <c r="F217" s="1" t="s">
        <v>881</v>
      </c>
      <c r="G217" s="1">
        <v>119</v>
      </c>
      <c r="H217" s="51" t="s">
        <v>1161</v>
      </c>
      <c r="I217" s="217">
        <v>2</v>
      </c>
      <c r="J217" s="164" t="s">
        <v>1241</v>
      </c>
    </row>
    <row r="218" spans="1:10" ht="12" customHeight="1" x14ac:dyDescent="0.25">
      <c r="A218" s="30" t="s">
        <v>486</v>
      </c>
      <c r="B218" s="31" t="s">
        <v>869</v>
      </c>
      <c r="C218" s="44" t="s">
        <v>198</v>
      </c>
      <c r="D218" s="13" t="s">
        <v>884</v>
      </c>
      <c r="E218" s="1" t="s">
        <v>1153</v>
      </c>
      <c r="F218" s="1" t="s">
        <v>883</v>
      </c>
      <c r="G218" s="1">
        <v>158</v>
      </c>
      <c r="H218" s="51" t="s">
        <v>1161</v>
      </c>
      <c r="I218" s="217">
        <v>10</v>
      </c>
      <c r="J218" s="164" t="s">
        <v>1241</v>
      </c>
    </row>
    <row r="219" spans="1:10" x14ac:dyDescent="0.25">
      <c r="A219" s="30" t="s">
        <v>486</v>
      </c>
      <c r="B219" s="31" t="s">
        <v>869</v>
      </c>
      <c r="C219" s="44" t="s">
        <v>198</v>
      </c>
      <c r="D219" s="13" t="s">
        <v>886</v>
      </c>
      <c r="E219" s="1" t="s">
        <v>1153</v>
      </c>
      <c r="F219" s="1" t="s">
        <v>885</v>
      </c>
      <c r="G219" s="1">
        <v>178</v>
      </c>
      <c r="H219" s="51" t="s">
        <v>1230</v>
      </c>
      <c r="I219" s="217">
        <v>40</v>
      </c>
      <c r="J219" s="164" t="s">
        <v>1241</v>
      </c>
    </row>
    <row r="220" spans="1:10" x14ac:dyDescent="0.25">
      <c r="A220" s="30" t="s">
        <v>486</v>
      </c>
      <c r="B220" s="31" t="s">
        <v>869</v>
      </c>
      <c r="C220" s="44" t="s">
        <v>198</v>
      </c>
      <c r="D220" s="13" t="s">
        <v>888</v>
      </c>
      <c r="E220" s="1" t="s">
        <v>1153</v>
      </c>
      <c r="F220" s="1" t="s">
        <v>887</v>
      </c>
      <c r="G220" s="1">
        <v>230</v>
      </c>
      <c r="H220" s="51" t="s">
        <v>1161</v>
      </c>
      <c r="I220" s="217">
        <v>10</v>
      </c>
      <c r="J220" s="164" t="s">
        <v>1241</v>
      </c>
    </row>
    <row r="221" spans="1:10" x14ac:dyDescent="0.25">
      <c r="A221" s="30" t="s">
        <v>486</v>
      </c>
      <c r="B221" s="31" t="s">
        <v>869</v>
      </c>
      <c r="C221" s="44" t="s">
        <v>198</v>
      </c>
      <c r="D221" s="13" t="s">
        <v>890</v>
      </c>
      <c r="E221" s="1" t="s">
        <v>1153</v>
      </c>
      <c r="F221" s="1" t="s">
        <v>889</v>
      </c>
      <c r="G221" s="1">
        <v>234</v>
      </c>
      <c r="H221" s="51" t="s">
        <v>1161</v>
      </c>
      <c r="I221" s="217">
        <v>250</v>
      </c>
      <c r="J221" s="164" t="s">
        <v>1241</v>
      </c>
    </row>
    <row r="222" spans="1:10" x14ac:dyDescent="0.25">
      <c r="A222" s="30" t="s">
        <v>486</v>
      </c>
      <c r="B222" s="31" t="s">
        <v>869</v>
      </c>
      <c r="C222" s="44" t="s">
        <v>198</v>
      </c>
      <c r="D222" s="13" t="s">
        <v>892</v>
      </c>
      <c r="E222" s="1" t="s">
        <v>1153</v>
      </c>
      <c r="F222" s="1" t="s">
        <v>891</v>
      </c>
      <c r="G222" s="1">
        <v>240</v>
      </c>
      <c r="H222" s="13" t="s">
        <v>1161</v>
      </c>
      <c r="I222" s="104">
        <v>6</v>
      </c>
      <c r="J222" s="164" t="s">
        <v>1241</v>
      </c>
    </row>
    <row r="223" spans="1:10" x14ac:dyDescent="0.25">
      <c r="A223" s="32" t="s">
        <v>486</v>
      </c>
      <c r="B223" s="34" t="s">
        <v>869</v>
      </c>
      <c r="C223" s="44" t="s">
        <v>198</v>
      </c>
      <c r="D223" s="46" t="s">
        <v>894</v>
      </c>
      <c r="E223" s="16" t="s">
        <v>1180</v>
      </c>
      <c r="F223" s="16" t="s">
        <v>893</v>
      </c>
      <c r="G223" s="16">
        <v>246</v>
      </c>
      <c r="H223" s="208" t="s">
        <v>1161</v>
      </c>
      <c r="I223" s="219">
        <v>900</v>
      </c>
      <c r="J223" s="164" t="s">
        <v>1241</v>
      </c>
    </row>
    <row r="224" spans="1:10" x14ac:dyDescent="0.25">
      <c r="A224" s="30" t="s">
        <v>486</v>
      </c>
      <c r="B224" s="31" t="s">
        <v>869</v>
      </c>
      <c r="C224" s="44" t="s">
        <v>198</v>
      </c>
      <c r="D224" s="47" t="s">
        <v>896</v>
      </c>
      <c r="E224" s="4" t="s">
        <v>1153</v>
      </c>
      <c r="F224" s="4" t="s">
        <v>895</v>
      </c>
      <c r="G224" s="4">
        <v>285</v>
      </c>
      <c r="H224" s="51" t="s">
        <v>1161</v>
      </c>
      <c r="I224" s="217">
        <v>12</v>
      </c>
      <c r="J224" s="164" t="s">
        <v>1241</v>
      </c>
    </row>
    <row r="225" spans="1:10" x14ac:dyDescent="0.25">
      <c r="A225" s="30" t="s">
        <v>486</v>
      </c>
      <c r="B225" s="31" t="s">
        <v>869</v>
      </c>
      <c r="C225" s="44" t="s">
        <v>198</v>
      </c>
      <c r="D225" s="13" t="s">
        <v>898</v>
      </c>
      <c r="E225" s="1" t="s">
        <v>1153</v>
      </c>
      <c r="F225" s="1" t="s">
        <v>897</v>
      </c>
      <c r="G225" s="1">
        <v>321</v>
      </c>
      <c r="H225" s="207" t="s">
        <v>1161</v>
      </c>
      <c r="I225" s="216">
        <v>0</v>
      </c>
      <c r="J225" s="164" t="s">
        <v>1241</v>
      </c>
    </row>
    <row r="226" spans="1:10" x14ac:dyDescent="0.25">
      <c r="A226" s="30" t="s">
        <v>486</v>
      </c>
      <c r="B226" s="31" t="s">
        <v>869</v>
      </c>
      <c r="C226" s="44" t="s">
        <v>198</v>
      </c>
      <c r="D226" s="13" t="s">
        <v>900</v>
      </c>
      <c r="E226" s="1" t="s">
        <v>1153</v>
      </c>
      <c r="F226" s="1" t="s">
        <v>899</v>
      </c>
      <c r="G226" s="1">
        <v>338</v>
      </c>
      <c r="H226" s="207" t="s">
        <v>1230</v>
      </c>
      <c r="I226" s="216">
        <v>24</v>
      </c>
      <c r="J226" s="164" t="s">
        <v>1241</v>
      </c>
    </row>
    <row r="227" spans="1:10" x14ac:dyDescent="0.25">
      <c r="A227" s="30" t="s">
        <v>486</v>
      </c>
      <c r="B227" s="31" t="s">
        <v>869</v>
      </c>
      <c r="C227" s="44" t="s">
        <v>198</v>
      </c>
      <c r="D227" s="13" t="s">
        <v>902</v>
      </c>
      <c r="E227" s="1" t="s">
        <v>1153</v>
      </c>
      <c r="F227" s="1" t="s">
        <v>901</v>
      </c>
      <c r="G227" s="1">
        <v>349</v>
      </c>
      <c r="H227" s="207" t="s">
        <v>1161</v>
      </c>
      <c r="I227" s="216">
        <v>360</v>
      </c>
      <c r="J227" s="164" t="s">
        <v>1241</v>
      </c>
    </row>
    <row r="228" spans="1:10" x14ac:dyDescent="0.25">
      <c r="A228" s="30" t="s">
        <v>486</v>
      </c>
      <c r="B228" s="31" t="s">
        <v>869</v>
      </c>
      <c r="C228" s="44" t="s">
        <v>198</v>
      </c>
      <c r="D228" s="13" t="s">
        <v>904</v>
      </c>
      <c r="E228" s="1" t="s">
        <v>1153</v>
      </c>
      <c r="F228" s="1" t="s">
        <v>903</v>
      </c>
      <c r="G228" s="1">
        <v>359</v>
      </c>
      <c r="H228" s="207" t="s">
        <v>1161</v>
      </c>
      <c r="I228" s="216">
        <v>10</v>
      </c>
      <c r="J228" s="164" t="s">
        <v>1241</v>
      </c>
    </row>
    <row r="229" spans="1:10" x14ac:dyDescent="0.25">
      <c r="A229" s="30" t="s">
        <v>486</v>
      </c>
      <c r="B229" s="31" t="s">
        <v>869</v>
      </c>
      <c r="C229" s="44" t="s">
        <v>198</v>
      </c>
      <c r="D229" s="13" t="s">
        <v>906</v>
      </c>
      <c r="E229" s="1" t="s">
        <v>1153</v>
      </c>
      <c r="F229" s="1" t="s">
        <v>905</v>
      </c>
      <c r="G229" s="1">
        <v>366</v>
      </c>
      <c r="H229" s="207" t="s">
        <v>1161</v>
      </c>
      <c r="I229" s="216">
        <v>26</v>
      </c>
      <c r="J229" s="164" t="s">
        <v>1241</v>
      </c>
    </row>
    <row r="230" spans="1:10" x14ac:dyDescent="0.25">
      <c r="A230" s="30" t="s">
        <v>486</v>
      </c>
      <c r="B230" s="31" t="s">
        <v>869</v>
      </c>
      <c r="C230" s="44" t="s">
        <v>198</v>
      </c>
      <c r="D230" s="13" t="s">
        <v>908</v>
      </c>
      <c r="E230" s="1" t="s">
        <v>1153</v>
      </c>
      <c r="F230" s="1" t="s">
        <v>907</v>
      </c>
      <c r="G230" s="1">
        <v>371</v>
      </c>
      <c r="H230" s="207" t="s">
        <v>1161</v>
      </c>
      <c r="I230" s="216">
        <v>10</v>
      </c>
      <c r="J230" s="164" t="s">
        <v>1241</v>
      </c>
    </row>
    <row r="231" spans="1:10" x14ac:dyDescent="0.25">
      <c r="A231" s="30" t="s">
        <v>486</v>
      </c>
      <c r="B231" s="31" t="s">
        <v>869</v>
      </c>
      <c r="C231" s="44" t="s">
        <v>198</v>
      </c>
      <c r="D231" s="13" t="s">
        <v>910</v>
      </c>
      <c r="E231" s="1" t="s">
        <v>1153</v>
      </c>
      <c r="F231" s="1" t="s">
        <v>909</v>
      </c>
      <c r="G231" s="1">
        <v>396</v>
      </c>
      <c r="H231" s="207" t="s">
        <v>1161</v>
      </c>
      <c r="I231" s="216">
        <v>6</v>
      </c>
      <c r="J231" s="164" t="s">
        <v>1241</v>
      </c>
    </row>
    <row r="232" spans="1:10" x14ac:dyDescent="0.25">
      <c r="A232" s="37" t="s">
        <v>486</v>
      </c>
      <c r="B232" s="38" t="s">
        <v>869</v>
      </c>
      <c r="C232" s="44" t="s">
        <v>198</v>
      </c>
      <c r="D232" s="47" t="s">
        <v>912</v>
      </c>
      <c r="E232" s="4" t="s">
        <v>1153</v>
      </c>
      <c r="F232" s="4" t="s">
        <v>911</v>
      </c>
      <c r="G232" s="4">
        <v>40</v>
      </c>
      <c r="H232" s="51" t="s">
        <v>1231</v>
      </c>
      <c r="I232" s="217">
        <v>200</v>
      </c>
      <c r="J232" s="164" t="s">
        <v>1241</v>
      </c>
    </row>
    <row r="233" spans="1:10" x14ac:dyDescent="0.25">
      <c r="A233" s="30" t="s">
        <v>486</v>
      </c>
      <c r="B233" s="31" t="s">
        <v>869</v>
      </c>
      <c r="C233" s="44" t="s">
        <v>198</v>
      </c>
      <c r="D233" s="13" t="s">
        <v>914</v>
      </c>
      <c r="E233" s="1" t="s">
        <v>1153</v>
      </c>
      <c r="F233" s="1" t="s">
        <v>913</v>
      </c>
      <c r="G233" s="1">
        <v>411</v>
      </c>
      <c r="H233" s="207" t="s">
        <v>1155</v>
      </c>
      <c r="I233" s="216">
        <v>10</v>
      </c>
      <c r="J233" s="164" t="s">
        <v>1241</v>
      </c>
    </row>
    <row r="234" spans="1:10" x14ac:dyDescent="0.25">
      <c r="A234" s="30" t="s">
        <v>486</v>
      </c>
      <c r="B234" s="31" t="s">
        <v>869</v>
      </c>
      <c r="C234" s="44" t="s">
        <v>198</v>
      </c>
      <c r="D234" s="13" t="s">
        <v>916</v>
      </c>
      <c r="E234" s="1" t="s">
        <v>1153</v>
      </c>
      <c r="F234" s="1" t="s">
        <v>915</v>
      </c>
      <c r="G234" s="1">
        <v>418</v>
      </c>
      <c r="H234" s="207" t="s">
        <v>1161</v>
      </c>
      <c r="I234" s="216">
        <v>0</v>
      </c>
      <c r="J234" s="164" t="s">
        <v>1241</v>
      </c>
    </row>
    <row r="235" spans="1:10" x14ac:dyDescent="0.25">
      <c r="A235" s="30" t="s">
        <v>486</v>
      </c>
      <c r="B235" s="31" t="s">
        <v>869</v>
      </c>
      <c r="C235" s="44" t="s">
        <v>198</v>
      </c>
      <c r="D235" s="13" t="s">
        <v>918</v>
      </c>
      <c r="E235" s="1" t="s">
        <v>1153</v>
      </c>
      <c r="F235" s="1" t="s">
        <v>917</v>
      </c>
      <c r="G235" s="1">
        <v>434</v>
      </c>
      <c r="H235" s="207" t="s">
        <v>1161</v>
      </c>
      <c r="I235" s="216">
        <v>2</v>
      </c>
      <c r="J235" s="164" t="s">
        <v>1241</v>
      </c>
    </row>
    <row r="236" spans="1:10" x14ac:dyDescent="0.25">
      <c r="A236" s="30" t="s">
        <v>486</v>
      </c>
      <c r="B236" s="31" t="s">
        <v>869</v>
      </c>
      <c r="C236" s="44" t="s">
        <v>198</v>
      </c>
      <c r="D236" s="13" t="s">
        <v>920</v>
      </c>
      <c r="E236" s="1" t="s">
        <v>1153</v>
      </c>
      <c r="F236" s="1" t="s">
        <v>919</v>
      </c>
      <c r="G236" s="1">
        <v>66</v>
      </c>
      <c r="H236" s="207" t="s">
        <v>1161</v>
      </c>
      <c r="I236" s="216">
        <v>0</v>
      </c>
      <c r="J236" s="164" t="s">
        <v>1241</v>
      </c>
    </row>
    <row r="237" spans="1:10" x14ac:dyDescent="0.25">
      <c r="A237" s="30" t="s">
        <v>486</v>
      </c>
      <c r="B237" s="31" t="s">
        <v>869</v>
      </c>
      <c r="C237" s="44" t="s">
        <v>198</v>
      </c>
      <c r="D237" s="13" t="s">
        <v>922</v>
      </c>
      <c r="E237" s="1" t="s">
        <v>1153</v>
      </c>
      <c r="F237" s="1" t="s">
        <v>921</v>
      </c>
      <c r="G237" s="1">
        <v>72</v>
      </c>
      <c r="H237" s="207" t="s">
        <v>1219</v>
      </c>
      <c r="I237" s="216">
        <v>6</v>
      </c>
      <c r="J237" s="164" t="s">
        <v>1241</v>
      </c>
    </row>
    <row r="238" spans="1:10" x14ac:dyDescent="0.25">
      <c r="A238" s="30" t="s">
        <v>486</v>
      </c>
      <c r="B238" s="2" t="s">
        <v>872</v>
      </c>
      <c r="C238" s="44" t="s">
        <v>198</v>
      </c>
      <c r="D238" s="13" t="s">
        <v>874</v>
      </c>
      <c r="E238" s="1" t="s">
        <v>1153</v>
      </c>
      <c r="F238" s="1" t="s">
        <v>873</v>
      </c>
      <c r="G238" s="1" t="s">
        <v>873</v>
      </c>
      <c r="H238" s="207" t="s">
        <v>1225</v>
      </c>
      <c r="I238" s="216">
        <v>3</v>
      </c>
      <c r="J238" s="164" t="s">
        <v>1241</v>
      </c>
    </row>
    <row r="239" spans="1:10" x14ac:dyDescent="0.25">
      <c r="A239" s="30" t="s">
        <v>486</v>
      </c>
      <c r="B239" s="2" t="s">
        <v>872</v>
      </c>
      <c r="C239" s="44" t="s">
        <v>198</v>
      </c>
      <c r="D239" s="13" t="s">
        <v>876</v>
      </c>
      <c r="E239" s="1" t="s">
        <v>1153</v>
      </c>
      <c r="F239" s="1" t="s">
        <v>875</v>
      </c>
      <c r="G239" s="1" t="s">
        <v>875</v>
      </c>
      <c r="H239" s="207" t="s">
        <v>1225</v>
      </c>
      <c r="I239" s="216">
        <v>30</v>
      </c>
      <c r="J239" s="164" t="s">
        <v>1241</v>
      </c>
    </row>
    <row r="240" spans="1:10" x14ac:dyDescent="0.25">
      <c r="A240" s="30" t="s">
        <v>409</v>
      </c>
      <c r="B240" s="31" t="s">
        <v>923</v>
      </c>
      <c r="C240" s="44" t="s">
        <v>198</v>
      </c>
      <c r="D240" s="13" t="s">
        <v>935</v>
      </c>
      <c r="E240" s="1" t="s">
        <v>1153</v>
      </c>
      <c r="F240" s="1" t="s">
        <v>934</v>
      </c>
      <c r="G240" s="1">
        <v>11</v>
      </c>
      <c r="H240" s="207" t="s">
        <v>1219</v>
      </c>
      <c r="I240" s="216">
        <v>0</v>
      </c>
      <c r="J240" s="164" t="s">
        <v>1241</v>
      </c>
    </row>
    <row r="241" spans="1:10" x14ac:dyDescent="0.25">
      <c r="A241" s="32" t="s">
        <v>409</v>
      </c>
      <c r="B241" s="34" t="s">
        <v>923</v>
      </c>
      <c r="C241" s="44" t="s">
        <v>198</v>
      </c>
      <c r="D241" s="46" t="s">
        <v>937</v>
      </c>
      <c r="E241" s="16" t="s">
        <v>1153</v>
      </c>
      <c r="F241" s="16" t="s">
        <v>936</v>
      </c>
      <c r="G241" s="16">
        <v>200</v>
      </c>
      <c r="H241" s="208" t="s">
        <v>1230</v>
      </c>
      <c r="I241" s="217">
        <v>104</v>
      </c>
      <c r="J241" s="164" t="s">
        <v>1241</v>
      </c>
    </row>
    <row r="242" spans="1:10" x14ac:dyDescent="0.25">
      <c r="A242" s="30" t="s">
        <v>409</v>
      </c>
      <c r="B242" s="31" t="s">
        <v>923</v>
      </c>
      <c r="C242" s="44" t="s">
        <v>198</v>
      </c>
      <c r="D242" s="13" t="s">
        <v>939</v>
      </c>
      <c r="E242" s="1" t="s">
        <v>1153</v>
      </c>
      <c r="F242" s="1" t="s">
        <v>938</v>
      </c>
      <c r="G242" s="1">
        <v>257</v>
      </c>
      <c r="H242" s="51" t="s">
        <v>1155</v>
      </c>
      <c r="I242" s="217">
        <v>250</v>
      </c>
      <c r="J242" s="164" t="s">
        <v>1241</v>
      </c>
    </row>
    <row r="243" spans="1:10" x14ac:dyDescent="0.25">
      <c r="A243" s="35" t="s">
        <v>409</v>
      </c>
      <c r="B243" s="42" t="s">
        <v>940</v>
      </c>
      <c r="C243" s="44" t="s">
        <v>198</v>
      </c>
      <c r="D243" s="47" t="s">
        <v>942</v>
      </c>
      <c r="E243" s="1" t="s">
        <v>1153</v>
      </c>
      <c r="F243" s="1" t="s">
        <v>941</v>
      </c>
      <c r="G243" s="1">
        <v>298</v>
      </c>
      <c r="H243" s="207" t="s">
        <v>1161</v>
      </c>
      <c r="I243" s="216">
        <v>0</v>
      </c>
      <c r="J243" s="164" t="s">
        <v>1241</v>
      </c>
    </row>
    <row r="244" spans="1:10" x14ac:dyDescent="0.25">
      <c r="A244" s="30" t="s">
        <v>409</v>
      </c>
      <c r="B244" s="31" t="s">
        <v>923</v>
      </c>
      <c r="C244" s="44" t="s">
        <v>198</v>
      </c>
      <c r="D244" s="13" t="s">
        <v>944</v>
      </c>
      <c r="E244" s="1" t="s">
        <v>1153</v>
      </c>
      <c r="F244" s="1" t="s">
        <v>943</v>
      </c>
      <c r="G244" s="1">
        <v>310</v>
      </c>
      <c r="H244" s="207" t="s">
        <v>1161</v>
      </c>
      <c r="I244" s="216">
        <v>0</v>
      </c>
      <c r="J244" s="164" t="s">
        <v>1241</v>
      </c>
    </row>
    <row r="245" spans="1:10" x14ac:dyDescent="0.25">
      <c r="A245" s="30" t="s">
        <v>409</v>
      </c>
      <c r="B245" s="31" t="s">
        <v>923</v>
      </c>
      <c r="C245" s="44" t="s">
        <v>198</v>
      </c>
      <c r="D245" s="13" t="s">
        <v>946</v>
      </c>
      <c r="E245" s="1" t="s">
        <v>1153</v>
      </c>
      <c r="F245" s="1" t="s">
        <v>945</v>
      </c>
      <c r="G245" s="1">
        <v>34</v>
      </c>
      <c r="H245" s="207" t="s">
        <v>1161</v>
      </c>
      <c r="I245" s="216">
        <v>350</v>
      </c>
      <c r="J245" s="164" t="s">
        <v>1241</v>
      </c>
    </row>
    <row r="246" spans="1:10" x14ac:dyDescent="0.25">
      <c r="A246" s="30" t="s">
        <v>409</v>
      </c>
      <c r="B246" s="31" t="s">
        <v>923</v>
      </c>
      <c r="C246" s="44" t="s">
        <v>198</v>
      </c>
      <c r="D246" s="47" t="s">
        <v>948</v>
      </c>
      <c r="E246" s="4" t="s">
        <v>1153</v>
      </c>
      <c r="F246" s="4" t="s">
        <v>947</v>
      </c>
      <c r="G246" s="4">
        <v>36</v>
      </c>
      <c r="H246" s="51" t="s">
        <v>1161</v>
      </c>
      <c r="I246" s="217">
        <v>100</v>
      </c>
      <c r="J246" s="164" t="s">
        <v>1241</v>
      </c>
    </row>
    <row r="247" spans="1:10" x14ac:dyDescent="0.25">
      <c r="A247" s="30" t="s">
        <v>409</v>
      </c>
      <c r="B247" s="31" t="s">
        <v>923</v>
      </c>
      <c r="C247" s="44" t="s">
        <v>198</v>
      </c>
      <c r="D247" s="13" t="s">
        <v>950</v>
      </c>
      <c r="E247" s="1" t="s">
        <v>1153</v>
      </c>
      <c r="F247" s="1" t="s">
        <v>949</v>
      </c>
      <c r="G247" s="1">
        <v>424</v>
      </c>
      <c r="H247" s="207" t="s">
        <v>1155</v>
      </c>
      <c r="I247" s="216">
        <v>12</v>
      </c>
      <c r="J247" s="164" t="s">
        <v>1241</v>
      </c>
    </row>
    <row r="248" spans="1:10" x14ac:dyDescent="0.25">
      <c r="A248" s="30" t="s">
        <v>409</v>
      </c>
      <c r="B248" s="31" t="s">
        <v>923</v>
      </c>
      <c r="C248" s="44" t="s">
        <v>198</v>
      </c>
      <c r="D248" s="13" t="s">
        <v>952</v>
      </c>
      <c r="E248" s="1" t="s">
        <v>1153</v>
      </c>
      <c r="F248" s="1" t="s">
        <v>951</v>
      </c>
      <c r="G248" s="1">
        <v>473</v>
      </c>
      <c r="H248" s="207" t="s">
        <v>1161</v>
      </c>
      <c r="I248" s="216">
        <v>52</v>
      </c>
      <c r="J248" s="164" t="s">
        <v>1241</v>
      </c>
    </row>
    <row r="249" spans="1:10" x14ac:dyDescent="0.25">
      <c r="A249" s="30" t="s">
        <v>409</v>
      </c>
      <c r="B249" s="31" t="s">
        <v>923</v>
      </c>
      <c r="C249" s="44" t="s">
        <v>198</v>
      </c>
      <c r="D249" s="13" t="s">
        <v>954</v>
      </c>
      <c r="E249" s="1" t="s">
        <v>1153</v>
      </c>
      <c r="F249" s="1" t="s">
        <v>953</v>
      </c>
      <c r="G249" s="1">
        <v>7</v>
      </c>
      <c r="H249" s="207" t="s">
        <v>1161</v>
      </c>
      <c r="I249" s="216">
        <v>0</v>
      </c>
      <c r="J249" s="164" t="s">
        <v>1241</v>
      </c>
    </row>
    <row r="250" spans="1:10" x14ac:dyDescent="0.25">
      <c r="A250" s="30" t="s">
        <v>369</v>
      </c>
      <c r="B250" s="31" t="s">
        <v>955</v>
      </c>
      <c r="C250" s="44" t="s">
        <v>198</v>
      </c>
      <c r="D250" s="13" t="s">
        <v>970</v>
      </c>
      <c r="E250" s="1" t="s">
        <v>1153</v>
      </c>
      <c r="F250" s="1" t="s">
        <v>969</v>
      </c>
      <c r="G250" s="1">
        <v>179</v>
      </c>
      <c r="H250" s="51" t="s">
        <v>1161</v>
      </c>
      <c r="I250" s="217">
        <v>6</v>
      </c>
      <c r="J250" s="164" t="s">
        <v>1241</v>
      </c>
    </row>
    <row r="251" spans="1:10" x14ac:dyDescent="0.25">
      <c r="A251" s="30" t="s">
        <v>369</v>
      </c>
      <c r="B251" s="31" t="s">
        <v>955</v>
      </c>
      <c r="C251" s="44" t="s">
        <v>198</v>
      </c>
      <c r="D251" s="13" t="s">
        <v>972</v>
      </c>
      <c r="E251" s="1" t="s">
        <v>1153</v>
      </c>
      <c r="F251" s="1" t="s">
        <v>971</v>
      </c>
      <c r="G251" s="1">
        <v>205</v>
      </c>
      <c r="H251" s="51" t="s">
        <v>1161</v>
      </c>
      <c r="I251" s="217">
        <v>15</v>
      </c>
      <c r="J251" s="164" t="s">
        <v>1241</v>
      </c>
    </row>
    <row r="252" spans="1:10" x14ac:dyDescent="0.25">
      <c r="A252" s="30" t="s">
        <v>369</v>
      </c>
      <c r="B252" s="31" t="s">
        <v>955</v>
      </c>
      <c r="C252" s="44" t="s">
        <v>198</v>
      </c>
      <c r="D252" s="13" t="s">
        <v>974</v>
      </c>
      <c r="E252" s="1" t="s">
        <v>1153</v>
      </c>
      <c r="F252" s="1" t="s">
        <v>973</v>
      </c>
      <c r="G252" s="1">
        <v>265</v>
      </c>
      <c r="H252" s="51" t="s">
        <v>1230</v>
      </c>
      <c r="I252" s="217">
        <v>88</v>
      </c>
      <c r="J252" s="164" t="s">
        <v>1241</v>
      </c>
    </row>
    <row r="253" spans="1:10" x14ac:dyDescent="0.25">
      <c r="A253" s="30" t="s">
        <v>369</v>
      </c>
      <c r="B253" s="31" t="s">
        <v>955</v>
      </c>
      <c r="C253" s="44" t="s">
        <v>198</v>
      </c>
      <c r="D253" s="13" t="s">
        <v>976</v>
      </c>
      <c r="E253" s="1" t="s">
        <v>1153</v>
      </c>
      <c r="F253" s="1" t="s">
        <v>975</v>
      </c>
      <c r="G253" s="1">
        <v>294</v>
      </c>
      <c r="H253" s="207" t="s">
        <v>1161</v>
      </c>
      <c r="I253" s="216">
        <v>80</v>
      </c>
      <c r="J253" s="164" t="s">
        <v>1241</v>
      </c>
    </row>
    <row r="254" spans="1:10" x14ac:dyDescent="0.25">
      <c r="A254" s="30" t="s">
        <v>369</v>
      </c>
      <c r="B254" s="31" t="s">
        <v>955</v>
      </c>
      <c r="C254" s="44" t="s">
        <v>198</v>
      </c>
      <c r="D254" s="13" t="s">
        <v>978</v>
      </c>
      <c r="E254" s="1" t="s">
        <v>1153</v>
      </c>
      <c r="F254" s="1" t="s">
        <v>977</v>
      </c>
      <c r="G254" s="1">
        <v>306</v>
      </c>
      <c r="H254" s="207" t="s">
        <v>1230</v>
      </c>
      <c r="I254" s="216">
        <v>100</v>
      </c>
      <c r="J254" s="164" t="s">
        <v>1241</v>
      </c>
    </row>
    <row r="255" spans="1:10" x14ac:dyDescent="0.25">
      <c r="A255" s="30" t="s">
        <v>369</v>
      </c>
      <c r="B255" s="31" t="s">
        <v>955</v>
      </c>
      <c r="C255" s="44" t="s">
        <v>198</v>
      </c>
      <c r="D255" s="13" t="s">
        <v>980</v>
      </c>
      <c r="E255" s="1" t="s">
        <v>1153</v>
      </c>
      <c r="F255" s="1" t="s">
        <v>979</v>
      </c>
      <c r="G255" s="1">
        <v>384</v>
      </c>
      <c r="H255" s="207" t="s">
        <v>1161</v>
      </c>
      <c r="I255" s="216">
        <v>6</v>
      </c>
      <c r="J255" s="164" t="s">
        <v>1241</v>
      </c>
    </row>
    <row r="256" spans="1:10" x14ac:dyDescent="0.25">
      <c r="A256" s="30" t="s">
        <v>369</v>
      </c>
      <c r="B256" s="31" t="s">
        <v>955</v>
      </c>
      <c r="C256" s="44" t="s">
        <v>198</v>
      </c>
      <c r="D256" s="13" t="s">
        <v>982</v>
      </c>
      <c r="E256" s="1" t="s">
        <v>1153</v>
      </c>
      <c r="F256" s="1" t="s">
        <v>981</v>
      </c>
      <c r="G256" s="1">
        <v>441</v>
      </c>
      <c r="H256" s="207" t="s">
        <v>1161</v>
      </c>
      <c r="I256" s="216">
        <v>0</v>
      </c>
      <c r="J256" s="164" t="s">
        <v>1241</v>
      </c>
    </row>
    <row r="257" spans="1:10" x14ac:dyDescent="0.25">
      <c r="A257" s="30" t="s">
        <v>369</v>
      </c>
      <c r="B257" s="31" t="s">
        <v>955</v>
      </c>
      <c r="C257" s="44" t="s">
        <v>198</v>
      </c>
      <c r="D257" s="13" t="s">
        <v>984</v>
      </c>
      <c r="E257" s="1" t="s">
        <v>1153</v>
      </c>
      <c r="F257" s="1" t="s">
        <v>983</v>
      </c>
      <c r="G257" s="1">
        <v>447</v>
      </c>
      <c r="H257" s="207" t="s">
        <v>1224</v>
      </c>
      <c r="I257" s="216">
        <v>20</v>
      </c>
      <c r="J257" s="164" t="s">
        <v>1241</v>
      </c>
    </row>
    <row r="258" spans="1:10" x14ac:dyDescent="0.25">
      <c r="A258" s="30" t="s">
        <v>369</v>
      </c>
      <c r="B258" s="31" t="s">
        <v>955</v>
      </c>
      <c r="C258" s="44" t="s">
        <v>198</v>
      </c>
      <c r="D258" s="13" t="s">
        <v>986</v>
      </c>
      <c r="E258" s="1" t="s">
        <v>1153</v>
      </c>
      <c r="F258" s="1" t="s">
        <v>985</v>
      </c>
      <c r="G258" s="1">
        <v>465</v>
      </c>
      <c r="H258" s="207" t="s">
        <v>1181</v>
      </c>
      <c r="I258" s="216">
        <v>20</v>
      </c>
      <c r="J258" s="164" t="s">
        <v>1241</v>
      </c>
    </row>
    <row r="259" spans="1:10" x14ac:dyDescent="0.25">
      <c r="A259" s="30" t="s">
        <v>369</v>
      </c>
      <c r="B259" s="1" t="s">
        <v>964</v>
      </c>
      <c r="C259" s="44" t="s">
        <v>198</v>
      </c>
      <c r="D259" s="13" t="s">
        <v>988</v>
      </c>
      <c r="E259" s="1"/>
      <c r="F259" s="1" t="s">
        <v>987</v>
      </c>
      <c r="G259" s="1">
        <v>511</v>
      </c>
      <c r="H259" s="207"/>
      <c r="I259" s="216">
        <v>0</v>
      </c>
      <c r="J259" s="164" t="s">
        <v>1241</v>
      </c>
    </row>
    <row r="260" spans="1:10" x14ac:dyDescent="0.25">
      <c r="A260" s="30" t="s">
        <v>369</v>
      </c>
      <c r="B260" s="2" t="s">
        <v>964</v>
      </c>
      <c r="C260" s="44" t="s">
        <v>198</v>
      </c>
      <c r="D260" s="13" t="s">
        <v>966</v>
      </c>
      <c r="E260" s="1" t="s">
        <v>1153</v>
      </c>
      <c r="F260" s="1" t="s">
        <v>965</v>
      </c>
      <c r="G260" s="1" t="s">
        <v>965</v>
      </c>
      <c r="H260" s="207" t="s">
        <v>1225</v>
      </c>
      <c r="I260" s="216">
        <v>3</v>
      </c>
      <c r="J260" s="164" t="s">
        <v>1241</v>
      </c>
    </row>
    <row r="261" spans="1:10" x14ac:dyDescent="0.25">
      <c r="A261" s="30" t="s">
        <v>386</v>
      </c>
      <c r="B261" s="31" t="s">
        <v>992</v>
      </c>
      <c r="C261" s="44" t="s">
        <v>198</v>
      </c>
      <c r="D261" s="13" t="s">
        <v>996</v>
      </c>
      <c r="E261" s="1" t="s">
        <v>1153</v>
      </c>
      <c r="F261" s="1" t="s">
        <v>995</v>
      </c>
      <c r="G261" s="1">
        <v>117</v>
      </c>
      <c r="H261" s="51" t="s">
        <v>1161</v>
      </c>
      <c r="I261" s="217">
        <v>0</v>
      </c>
      <c r="J261" s="164" t="s">
        <v>1241</v>
      </c>
    </row>
    <row r="262" spans="1:10" x14ac:dyDescent="0.25">
      <c r="A262" s="30" t="s">
        <v>386</v>
      </c>
      <c r="B262" s="31" t="s">
        <v>992</v>
      </c>
      <c r="C262" s="44" t="s">
        <v>198</v>
      </c>
      <c r="D262" s="13" t="s">
        <v>998</v>
      </c>
      <c r="E262" s="1" t="s">
        <v>1153</v>
      </c>
      <c r="F262" s="1" t="s">
        <v>997</v>
      </c>
      <c r="G262" s="1">
        <v>134</v>
      </c>
      <c r="H262" s="51" t="s">
        <v>1230</v>
      </c>
      <c r="I262" s="217">
        <v>0</v>
      </c>
      <c r="J262" s="164" t="s">
        <v>1241</v>
      </c>
    </row>
    <row r="263" spans="1:10" x14ac:dyDescent="0.25">
      <c r="A263" s="30" t="s">
        <v>386</v>
      </c>
      <c r="B263" s="31" t="s">
        <v>992</v>
      </c>
      <c r="C263" s="44" t="s">
        <v>198</v>
      </c>
      <c r="D263" s="13" t="s">
        <v>1000</v>
      </c>
      <c r="E263" s="1" t="s">
        <v>1153</v>
      </c>
      <c r="F263" s="1" t="s">
        <v>999</v>
      </c>
      <c r="G263" s="1">
        <v>167</v>
      </c>
      <c r="H263" s="51" t="s">
        <v>1240</v>
      </c>
      <c r="I263" s="217">
        <v>0</v>
      </c>
      <c r="J263" s="164" t="s">
        <v>1241</v>
      </c>
    </row>
    <row r="264" spans="1:10" x14ac:dyDescent="0.25">
      <c r="A264" s="30" t="s">
        <v>386</v>
      </c>
      <c r="B264" s="31" t="s">
        <v>992</v>
      </c>
      <c r="C264" s="44" t="s">
        <v>198</v>
      </c>
      <c r="D264" s="13" t="s">
        <v>1002</v>
      </c>
      <c r="E264" s="1" t="s">
        <v>1153</v>
      </c>
      <c r="F264" s="1" t="s">
        <v>1001</v>
      </c>
      <c r="G264" s="1">
        <v>215</v>
      </c>
      <c r="H264" s="51" t="s">
        <v>1161</v>
      </c>
      <c r="I264" s="217">
        <v>0</v>
      </c>
      <c r="J264" s="164" t="s">
        <v>1241</v>
      </c>
    </row>
    <row r="265" spans="1:10" x14ac:dyDescent="0.25">
      <c r="A265" s="30" t="s">
        <v>386</v>
      </c>
      <c r="B265" s="31" t="s">
        <v>992</v>
      </c>
      <c r="C265" s="44" t="s">
        <v>198</v>
      </c>
      <c r="D265" s="13" t="s">
        <v>1004</v>
      </c>
      <c r="E265" s="1" t="s">
        <v>1153</v>
      </c>
      <c r="F265" s="1" t="s">
        <v>1003</v>
      </c>
      <c r="G265" s="1">
        <v>33</v>
      </c>
      <c r="H265" s="207" t="s">
        <v>1161</v>
      </c>
      <c r="I265" s="216">
        <v>4</v>
      </c>
      <c r="J265" s="164" t="s">
        <v>1241</v>
      </c>
    </row>
    <row r="266" spans="1:10" x14ac:dyDescent="0.25">
      <c r="A266" s="30" t="s">
        <v>386</v>
      </c>
      <c r="B266" s="2" t="s">
        <v>989</v>
      </c>
      <c r="C266" s="44" t="s">
        <v>198</v>
      </c>
      <c r="D266" s="13" t="s">
        <v>991</v>
      </c>
      <c r="E266" s="1" t="s">
        <v>1153</v>
      </c>
      <c r="F266" s="1" t="s">
        <v>990</v>
      </c>
      <c r="G266" s="1" t="s">
        <v>990</v>
      </c>
      <c r="H266" s="207" t="s">
        <v>1225</v>
      </c>
      <c r="I266" s="216">
        <v>15</v>
      </c>
      <c r="J266" s="164" t="s">
        <v>1241</v>
      </c>
    </row>
    <row r="267" spans="1:10" x14ac:dyDescent="0.25">
      <c r="A267" s="30" t="s">
        <v>391</v>
      </c>
      <c r="B267" s="31" t="s">
        <v>1005</v>
      </c>
      <c r="C267" s="44" t="s">
        <v>198</v>
      </c>
      <c r="D267" s="13" t="s">
        <v>1013</v>
      </c>
      <c r="E267" s="1" t="s">
        <v>1153</v>
      </c>
      <c r="F267" s="1" t="s">
        <v>1012</v>
      </c>
      <c r="G267" s="1">
        <v>103</v>
      </c>
      <c r="H267" s="51" t="s">
        <v>1230</v>
      </c>
      <c r="I267" s="217">
        <v>52</v>
      </c>
      <c r="J267" s="164" t="s">
        <v>1241</v>
      </c>
    </row>
    <row r="268" spans="1:10" x14ac:dyDescent="0.25">
      <c r="A268" s="30" t="s">
        <v>391</v>
      </c>
      <c r="B268" s="31" t="s">
        <v>1005</v>
      </c>
      <c r="C268" s="44" t="s">
        <v>198</v>
      </c>
      <c r="D268" s="13" t="s">
        <v>1015</v>
      </c>
      <c r="E268" s="1" t="s">
        <v>1153</v>
      </c>
      <c r="F268" s="1" t="s">
        <v>1014</v>
      </c>
      <c r="G268" s="1">
        <v>126</v>
      </c>
      <c r="H268" s="51" t="s">
        <v>1230</v>
      </c>
      <c r="I268" s="217">
        <v>24</v>
      </c>
      <c r="J268" s="164" t="s">
        <v>1241</v>
      </c>
    </row>
    <row r="269" spans="1:10" x14ac:dyDescent="0.25">
      <c r="A269" s="30" t="s">
        <v>374</v>
      </c>
      <c r="B269" s="31" t="s">
        <v>1016</v>
      </c>
      <c r="C269" s="44" t="s">
        <v>198</v>
      </c>
      <c r="D269" s="13" t="s">
        <v>1027</v>
      </c>
      <c r="E269" s="1" t="s">
        <v>1153</v>
      </c>
      <c r="F269" s="1" t="s">
        <v>1026</v>
      </c>
      <c r="G269" s="1">
        <v>102</v>
      </c>
      <c r="H269" s="51" t="s">
        <v>1161</v>
      </c>
      <c r="I269" s="217">
        <v>12</v>
      </c>
      <c r="J269" s="164" t="s">
        <v>1241</v>
      </c>
    </row>
    <row r="270" spans="1:10" x14ac:dyDescent="0.25">
      <c r="A270" s="30" t="s">
        <v>374</v>
      </c>
      <c r="B270" s="31" t="s">
        <v>1016</v>
      </c>
      <c r="C270" s="44" t="s">
        <v>198</v>
      </c>
      <c r="D270" s="13" t="s">
        <v>1029</v>
      </c>
      <c r="E270" s="1" t="s">
        <v>1153</v>
      </c>
      <c r="F270" s="1" t="s">
        <v>1028</v>
      </c>
      <c r="G270" s="1">
        <v>136</v>
      </c>
      <c r="H270" s="51" t="s">
        <v>1161</v>
      </c>
      <c r="I270" s="217">
        <v>24</v>
      </c>
      <c r="J270" s="164" t="s">
        <v>1241</v>
      </c>
    </row>
    <row r="271" spans="1:10" x14ac:dyDescent="0.25">
      <c r="A271" s="30" t="s">
        <v>374</v>
      </c>
      <c r="B271" s="31" t="s">
        <v>1016</v>
      </c>
      <c r="C271" s="44" t="s">
        <v>198</v>
      </c>
      <c r="D271" s="13" t="s">
        <v>1031</v>
      </c>
      <c r="E271" s="1" t="s">
        <v>1153</v>
      </c>
      <c r="F271" s="1" t="s">
        <v>1030</v>
      </c>
      <c r="G271" s="1">
        <v>170</v>
      </c>
      <c r="H271" s="51" t="s">
        <v>1240</v>
      </c>
      <c r="I271" s="217">
        <v>10</v>
      </c>
      <c r="J271" s="164" t="s">
        <v>1241</v>
      </c>
    </row>
    <row r="272" spans="1:10" x14ac:dyDescent="0.25">
      <c r="A272" s="30" t="s">
        <v>374</v>
      </c>
      <c r="B272" s="31" t="s">
        <v>1016</v>
      </c>
      <c r="C272" s="44" t="s">
        <v>198</v>
      </c>
      <c r="D272" s="13" t="s">
        <v>1033</v>
      </c>
      <c r="E272" s="1" t="s">
        <v>1153</v>
      </c>
      <c r="F272" s="1" t="s">
        <v>1032</v>
      </c>
      <c r="G272" s="1">
        <v>190</v>
      </c>
      <c r="H272" s="51" t="s">
        <v>1161</v>
      </c>
      <c r="I272" s="217">
        <v>4</v>
      </c>
      <c r="J272" s="164" t="s">
        <v>1241</v>
      </c>
    </row>
    <row r="273" spans="1:10" x14ac:dyDescent="0.25">
      <c r="A273" s="37" t="s">
        <v>374</v>
      </c>
      <c r="B273" s="38" t="s">
        <v>1016</v>
      </c>
      <c r="C273" s="44" t="s">
        <v>198</v>
      </c>
      <c r="D273" s="13" t="s">
        <v>1035</v>
      </c>
      <c r="E273" s="1" t="s">
        <v>1153</v>
      </c>
      <c r="F273" s="1" t="s">
        <v>1034</v>
      </c>
      <c r="G273" s="1">
        <v>3</v>
      </c>
      <c r="H273" s="207" t="s">
        <v>1240</v>
      </c>
      <c r="I273" s="216">
        <v>15</v>
      </c>
      <c r="J273" s="164" t="s">
        <v>1241</v>
      </c>
    </row>
    <row r="274" spans="1:10" x14ac:dyDescent="0.25">
      <c r="A274" s="30" t="s">
        <v>374</v>
      </c>
      <c r="B274" s="31" t="s">
        <v>1016</v>
      </c>
      <c r="C274" s="44" t="s">
        <v>198</v>
      </c>
      <c r="D274" s="13" t="s">
        <v>1037</v>
      </c>
      <c r="E274" s="1" t="s">
        <v>1153</v>
      </c>
      <c r="F274" s="1" t="s">
        <v>1036</v>
      </c>
      <c r="G274" s="1">
        <v>307</v>
      </c>
      <c r="H274" s="207" t="s">
        <v>1224</v>
      </c>
      <c r="I274" s="216">
        <v>26</v>
      </c>
      <c r="J274" s="164" t="s">
        <v>1241</v>
      </c>
    </row>
    <row r="275" spans="1:10" x14ac:dyDescent="0.25">
      <c r="A275" s="30" t="s">
        <v>374</v>
      </c>
      <c r="B275" s="31" t="s">
        <v>1016</v>
      </c>
      <c r="C275" s="44" t="s">
        <v>198</v>
      </c>
      <c r="D275" s="13" t="s">
        <v>1039</v>
      </c>
      <c r="E275" s="1" t="s">
        <v>1153</v>
      </c>
      <c r="F275" s="1" t="s">
        <v>1038</v>
      </c>
      <c r="G275" s="1">
        <v>314</v>
      </c>
      <c r="H275" s="207" t="s">
        <v>1224</v>
      </c>
      <c r="I275" s="216">
        <v>15</v>
      </c>
      <c r="J275" s="164" t="s">
        <v>1241</v>
      </c>
    </row>
    <row r="276" spans="1:10" x14ac:dyDescent="0.25">
      <c r="A276" s="30" t="s">
        <v>374</v>
      </c>
      <c r="B276" s="31" t="s">
        <v>1016</v>
      </c>
      <c r="C276" s="44" t="s">
        <v>198</v>
      </c>
      <c r="D276" s="13" t="s">
        <v>1041</v>
      </c>
      <c r="E276" s="1" t="s">
        <v>1153</v>
      </c>
      <c r="F276" s="1" t="s">
        <v>1040</v>
      </c>
      <c r="G276" s="1">
        <v>344</v>
      </c>
      <c r="H276" s="207" t="s">
        <v>1161</v>
      </c>
      <c r="I276" s="216">
        <v>40</v>
      </c>
      <c r="J276" s="164" t="s">
        <v>1241</v>
      </c>
    </row>
    <row r="277" spans="1:10" x14ac:dyDescent="0.25">
      <c r="A277" s="30" t="s">
        <v>374</v>
      </c>
      <c r="B277" s="31" t="s">
        <v>1016</v>
      </c>
      <c r="C277" s="44" t="s">
        <v>198</v>
      </c>
      <c r="D277" s="13" t="s">
        <v>1043</v>
      </c>
      <c r="E277" s="1" t="s">
        <v>1153</v>
      </c>
      <c r="F277" s="1" t="s">
        <v>1042</v>
      </c>
      <c r="G277" s="1">
        <v>356</v>
      </c>
      <c r="H277" s="207" t="s">
        <v>1161</v>
      </c>
      <c r="I277" s="216">
        <v>0</v>
      </c>
      <c r="J277" s="164" t="s">
        <v>1241</v>
      </c>
    </row>
    <row r="278" spans="1:10" x14ac:dyDescent="0.25">
      <c r="A278" s="30" t="s">
        <v>374</v>
      </c>
      <c r="B278" s="31" t="s">
        <v>1016</v>
      </c>
      <c r="C278" s="44" t="s">
        <v>198</v>
      </c>
      <c r="D278" s="13" t="s">
        <v>1045</v>
      </c>
      <c r="E278" s="1" t="s">
        <v>1153</v>
      </c>
      <c r="F278" s="1" t="s">
        <v>1044</v>
      </c>
      <c r="G278" s="1">
        <v>365</v>
      </c>
      <c r="H278" s="207" t="s">
        <v>1161</v>
      </c>
      <c r="I278" s="216">
        <v>10</v>
      </c>
      <c r="J278" s="164" t="s">
        <v>1241</v>
      </c>
    </row>
    <row r="279" spans="1:10" x14ac:dyDescent="0.25">
      <c r="A279" s="30" t="s">
        <v>374</v>
      </c>
      <c r="B279" s="31" t="s">
        <v>1016</v>
      </c>
      <c r="C279" s="44" t="s">
        <v>198</v>
      </c>
      <c r="D279" s="13" t="s">
        <v>1047</v>
      </c>
      <c r="E279" s="1" t="s">
        <v>1153</v>
      </c>
      <c r="F279" s="1" t="s">
        <v>1046</v>
      </c>
      <c r="G279" s="1">
        <v>389</v>
      </c>
      <c r="H279" s="207" t="s">
        <v>1161</v>
      </c>
      <c r="I279" s="216">
        <v>0</v>
      </c>
      <c r="J279" s="164" t="s">
        <v>1241</v>
      </c>
    </row>
    <row r="280" spans="1:10" x14ac:dyDescent="0.25">
      <c r="A280" s="30" t="s">
        <v>374</v>
      </c>
      <c r="B280" s="31" t="s">
        <v>1016</v>
      </c>
      <c r="C280" s="44" t="s">
        <v>198</v>
      </c>
      <c r="D280" s="13" t="s">
        <v>1049</v>
      </c>
      <c r="E280" s="1" t="s">
        <v>1153</v>
      </c>
      <c r="F280" s="1" t="s">
        <v>1048</v>
      </c>
      <c r="G280" s="1">
        <v>394</v>
      </c>
      <c r="H280" s="207" t="s">
        <v>1161</v>
      </c>
      <c r="I280" s="216">
        <v>0</v>
      </c>
      <c r="J280" s="164" t="s">
        <v>1241</v>
      </c>
    </row>
    <row r="281" spans="1:10" x14ac:dyDescent="0.25">
      <c r="A281" s="30" t="s">
        <v>374</v>
      </c>
      <c r="B281" s="31" t="s">
        <v>1016</v>
      </c>
      <c r="C281" s="44" t="s">
        <v>198</v>
      </c>
      <c r="D281" s="13" t="s">
        <v>1051</v>
      </c>
      <c r="E281" s="1" t="s">
        <v>1153</v>
      </c>
      <c r="F281" s="1" t="s">
        <v>1050</v>
      </c>
      <c r="G281" s="1">
        <v>404</v>
      </c>
      <c r="H281" s="207" t="s">
        <v>1161</v>
      </c>
      <c r="I281" s="216">
        <v>10</v>
      </c>
      <c r="J281" s="164" t="s">
        <v>1241</v>
      </c>
    </row>
    <row r="282" spans="1:10" x14ac:dyDescent="0.25">
      <c r="A282" s="30" t="s">
        <v>374</v>
      </c>
      <c r="B282" s="31" t="s">
        <v>1016</v>
      </c>
      <c r="C282" s="44" t="s">
        <v>198</v>
      </c>
      <c r="D282" s="13" t="s">
        <v>1053</v>
      </c>
      <c r="E282" s="1" t="s">
        <v>1153</v>
      </c>
      <c r="F282" s="1" t="s">
        <v>1052</v>
      </c>
      <c r="G282" s="1">
        <v>412</v>
      </c>
      <c r="H282" s="207" t="s">
        <v>1219</v>
      </c>
      <c r="I282" s="216">
        <v>26</v>
      </c>
      <c r="J282" s="164" t="s">
        <v>1241</v>
      </c>
    </row>
    <row r="283" spans="1:10" x14ac:dyDescent="0.25">
      <c r="A283" s="30" t="s">
        <v>374</v>
      </c>
      <c r="B283" s="31" t="s">
        <v>1016</v>
      </c>
      <c r="C283" s="44" t="s">
        <v>198</v>
      </c>
      <c r="D283" s="13" t="s">
        <v>1055</v>
      </c>
      <c r="E283" s="1" t="s">
        <v>1153</v>
      </c>
      <c r="F283" s="1" t="s">
        <v>1054</v>
      </c>
      <c r="G283" s="1">
        <v>414</v>
      </c>
      <c r="H283" s="207" t="s">
        <v>1161</v>
      </c>
      <c r="I283" s="216">
        <v>0</v>
      </c>
      <c r="J283" s="164" t="s">
        <v>1241</v>
      </c>
    </row>
    <row r="284" spans="1:10" x14ac:dyDescent="0.25">
      <c r="A284" s="30" t="s">
        <v>374</v>
      </c>
      <c r="B284" s="31" t="s">
        <v>1016</v>
      </c>
      <c r="C284" s="44" t="s">
        <v>198</v>
      </c>
      <c r="D284" s="13" t="s">
        <v>1057</v>
      </c>
      <c r="E284" s="1" t="s">
        <v>1153</v>
      </c>
      <c r="F284" s="1" t="s">
        <v>1056</v>
      </c>
      <c r="G284" s="1">
        <v>432</v>
      </c>
      <c r="H284" s="207" t="s">
        <v>1161</v>
      </c>
      <c r="I284" s="216">
        <v>0</v>
      </c>
      <c r="J284" s="164" t="s">
        <v>1241</v>
      </c>
    </row>
    <row r="285" spans="1:10" x14ac:dyDescent="0.25">
      <c r="A285" s="30" t="s">
        <v>374</v>
      </c>
      <c r="B285" s="31" t="s">
        <v>1016</v>
      </c>
      <c r="C285" s="44" t="s">
        <v>198</v>
      </c>
      <c r="D285" s="13" t="s">
        <v>1059</v>
      </c>
      <c r="E285" s="1" t="s">
        <v>1153</v>
      </c>
      <c r="F285" s="1" t="s">
        <v>1058</v>
      </c>
      <c r="G285" s="1">
        <v>444</v>
      </c>
      <c r="H285" s="207" t="s">
        <v>1161</v>
      </c>
      <c r="I285" s="216">
        <v>12</v>
      </c>
      <c r="J285" s="164" t="s">
        <v>1241</v>
      </c>
    </row>
    <row r="286" spans="1:10" x14ac:dyDescent="0.25">
      <c r="A286" s="32" t="s">
        <v>374</v>
      </c>
      <c r="B286" s="34" t="s">
        <v>1016</v>
      </c>
      <c r="C286" s="44" t="s">
        <v>198</v>
      </c>
      <c r="D286" s="46" t="s">
        <v>1061</v>
      </c>
      <c r="E286" s="16" t="s">
        <v>1153</v>
      </c>
      <c r="F286" s="16" t="s">
        <v>1060</v>
      </c>
      <c r="G286" s="16">
        <v>452</v>
      </c>
      <c r="H286" s="208" t="s">
        <v>1230</v>
      </c>
      <c r="I286" s="219">
        <v>104</v>
      </c>
      <c r="J286" s="164" t="s">
        <v>1241</v>
      </c>
    </row>
    <row r="287" spans="1:10" x14ac:dyDescent="0.25">
      <c r="A287" s="30" t="s">
        <v>374</v>
      </c>
      <c r="B287" s="31" t="s">
        <v>1016</v>
      </c>
      <c r="C287" s="44" t="s">
        <v>198</v>
      </c>
      <c r="D287" s="13" t="s">
        <v>1063</v>
      </c>
      <c r="E287" s="1" t="s">
        <v>1153</v>
      </c>
      <c r="F287" s="1" t="s">
        <v>1062</v>
      </c>
      <c r="G287" s="1">
        <v>455</v>
      </c>
      <c r="H287" s="207" t="s">
        <v>1224</v>
      </c>
      <c r="I287" s="216">
        <v>12</v>
      </c>
      <c r="J287" s="164" t="s">
        <v>1241</v>
      </c>
    </row>
    <row r="288" spans="1:10" x14ac:dyDescent="0.25">
      <c r="A288" s="30" t="s">
        <v>374</v>
      </c>
      <c r="B288" s="31" t="s">
        <v>1016</v>
      </c>
      <c r="C288" s="44" t="s">
        <v>198</v>
      </c>
      <c r="D288" s="13" t="s">
        <v>1065</v>
      </c>
      <c r="E288" s="1" t="s">
        <v>1153</v>
      </c>
      <c r="F288" s="1" t="s">
        <v>1064</v>
      </c>
      <c r="G288" s="1">
        <v>471</v>
      </c>
      <c r="H288" s="207" t="s">
        <v>1161</v>
      </c>
      <c r="I288" s="216">
        <v>12</v>
      </c>
      <c r="J288" s="164" t="s">
        <v>1241</v>
      </c>
    </row>
    <row r="289" spans="1:10" x14ac:dyDescent="0.25">
      <c r="A289" s="30" t="s">
        <v>374</v>
      </c>
      <c r="B289" s="31" t="s">
        <v>1016</v>
      </c>
      <c r="C289" s="44" t="s">
        <v>198</v>
      </c>
      <c r="D289" s="13" t="s">
        <v>1067</v>
      </c>
      <c r="E289" s="1" t="s">
        <v>1153</v>
      </c>
      <c r="F289" s="1" t="s">
        <v>1066</v>
      </c>
      <c r="G289" s="1">
        <v>484</v>
      </c>
      <c r="H289" s="207" t="s">
        <v>1240</v>
      </c>
      <c r="I289" s="216">
        <v>42</v>
      </c>
      <c r="J289" s="164" t="s">
        <v>1241</v>
      </c>
    </row>
    <row r="290" spans="1:10" x14ac:dyDescent="0.25">
      <c r="A290" s="30" t="s">
        <v>374</v>
      </c>
      <c r="B290" s="31" t="s">
        <v>1016</v>
      </c>
      <c r="C290" s="44" t="s">
        <v>198</v>
      </c>
      <c r="D290" s="13" t="s">
        <v>1069</v>
      </c>
      <c r="E290" s="1" t="s">
        <v>1153</v>
      </c>
      <c r="F290" s="1" t="s">
        <v>1068</v>
      </c>
      <c r="G290" s="1">
        <v>486</v>
      </c>
      <c r="H290" s="207" t="s">
        <v>1161</v>
      </c>
      <c r="I290" s="216">
        <v>0</v>
      </c>
      <c r="J290" s="164" t="s">
        <v>1241</v>
      </c>
    </row>
    <row r="291" spans="1:10" x14ac:dyDescent="0.25">
      <c r="A291" s="30" t="s">
        <v>374</v>
      </c>
      <c r="B291" s="31" t="s">
        <v>1016</v>
      </c>
      <c r="C291" s="44" t="s">
        <v>198</v>
      </c>
      <c r="D291" s="13" t="s">
        <v>1071</v>
      </c>
      <c r="E291" s="1" t="s">
        <v>1153</v>
      </c>
      <c r="F291" s="1" t="s">
        <v>1070</v>
      </c>
      <c r="G291" s="1">
        <v>488</v>
      </c>
      <c r="H291" s="207" t="s">
        <v>1161</v>
      </c>
      <c r="I291" s="216">
        <v>4</v>
      </c>
      <c r="J291" s="164" t="s">
        <v>1241</v>
      </c>
    </row>
    <row r="292" spans="1:10" x14ac:dyDescent="0.25">
      <c r="A292" s="30" t="s">
        <v>374</v>
      </c>
      <c r="B292" s="31" t="s">
        <v>1016</v>
      </c>
      <c r="C292" s="44" t="s">
        <v>198</v>
      </c>
      <c r="D292" s="13" t="s">
        <v>1073</v>
      </c>
      <c r="E292" s="1" t="s">
        <v>1153</v>
      </c>
      <c r="F292" s="1" t="s">
        <v>1072</v>
      </c>
      <c r="G292" s="1">
        <v>54</v>
      </c>
      <c r="H292" s="207" t="s">
        <v>1161</v>
      </c>
      <c r="I292" s="216">
        <v>6</v>
      </c>
      <c r="J292" s="164" t="s">
        <v>1241</v>
      </c>
    </row>
    <row r="293" spans="1:10" x14ac:dyDescent="0.25">
      <c r="A293" s="30" t="s">
        <v>374</v>
      </c>
      <c r="B293" s="31" t="s">
        <v>1016</v>
      </c>
      <c r="C293" s="44" t="s">
        <v>198</v>
      </c>
      <c r="D293" s="13" t="s">
        <v>1075</v>
      </c>
      <c r="E293" s="1" t="s">
        <v>1153</v>
      </c>
      <c r="F293" s="1" t="s">
        <v>1074</v>
      </c>
      <c r="G293" s="1">
        <v>78</v>
      </c>
      <c r="H293" s="207" t="s">
        <v>1161</v>
      </c>
      <c r="I293" s="216">
        <v>1</v>
      </c>
      <c r="J293" s="164" t="s">
        <v>1241</v>
      </c>
    </row>
    <row r="294" spans="1:10" x14ac:dyDescent="0.25">
      <c r="A294" s="30" t="s">
        <v>374</v>
      </c>
      <c r="B294" s="2" t="s">
        <v>1019</v>
      </c>
      <c r="C294" s="44" t="s">
        <v>198</v>
      </c>
      <c r="D294" s="13" t="s">
        <v>1021</v>
      </c>
      <c r="E294" s="1" t="s">
        <v>1153</v>
      </c>
      <c r="F294" s="1" t="s">
        <v>1020</v>
      </c>
      <c r="G294" s="1" t="s">
        <v>1020</v>
      </c>
      <c r="H294" s="207" t="s">
        <v>1225</v>
      </c>
      <c r="I294" s="216">
        <v>6</v>
      </c>
      <c r="J294" s="164" t="s">
        <v>1241</v>
      </c>
    </row>
    <row r="295" spans="1:10" x14ac:dyDescent="0.25">
      <c r="A295" s="30" t="s">
        <v>334</v>
      </c>
      <c r="B295" s="31" t="s">
        <v>1076</v>
      </c>
      <c r="C295" s="44" t="s">
        <v>198</v>
      </c>
      <c r="D295" s="13" t="s">
        <v>1080</v>
      </c>
      <c r="E295" s="1" t="s">
        <v>1153</v>
      </c>
      <c r="F295" s="1" t="s">
        <v>1079</v>
      </c>
      <c r="G295" s="1">
        <v>25</v>
      </c>
      <c r="H295" s="207" t="s">
        <v>1181</v>
      </c>
      <c r="I295" s="216">
        <v>30</v>
      </c>
      <c r="J295" s="164" t="s">
        <v>1241</v>
      </c>
    </row>
    <row r="296" spans="1:10" x14ac:dyDescent="0.25">
      <c r="A296" s="30" t="s">
        <v>334</v>
      </c>
      <c r="B296" s="31" t="s">
        <v>1076</v>
      </c>
      <c r="C296" s="44" t="s">
        <v>198</v>
      </c>
      <c r="D296" s="13" t="s">
        <v>1082</v>
      </c>
      <c r="E296" s="1" t="s">
        <v>1153</v>
      </c>
      <c r="F296" s="1" t="s">
        <v>1081</v>
      </c>
      <c r="G296" s="1">
        <v>255</v>
      </c>
      <c r="H296" s="51" t="s">
        <v>1161</v>
      </c>
      <c r="I296" s="217">
        <v>0</v>
      </c>
      <c r="J296" s="164" t="s">
        <v>1241</v>
      </c>
    </row>
    <row r="297" spans="1:10" x14ac:dyDescent="0.25">
      <c r="A297" s="30" t="s">
        <v>334</v>
      </c>
      <c r="B297" s="31" t="s">
        <v>1076</v>
      </c>
      <c r="C297" s="44" t="s">
        <v>198</v>
      </c>
      <c r="D297" s="13" t="s">
        <v>1084</v>
      </c>
      <c r="E297" s="1" t="s">
        <v>1153</v>
      </c>
      <c r="F297" s="1" t="s">
        <v>1083</v>
      </c>
      <c r="G297" s="1">
        <v>269</v>
      </c>
      <c r="H297" s="207" t="s">
        <v>1230</v>
      </c>
      <c r="I297" s="216">
        <v>82</v>
      </c>
      <c r="J297" s="164" t="s">
        <v>1241</v>
      </c>
    </row>
    <row r="298" spans="1:10" x14ac:dyDescent="0.25">
      <c r="A298" s="30" t="s">
        <v>334</v>
      </c>
      <c r="B298" s="31" t="s">
        <v>1076</v>
      </c>
      <c r="C298" s="44" t="s">
        <v>198</v>
      </c>
      <c r="D298" s="13" t="s">
        <v>1086</v>
      </c>
      <c r="E298" s="1" t="s">
        <v>1153</v>
      </c>
      <c r="F298" s="1" t="s">
        <v>1085</v>
      </c>
      <c r="G298" s="1">
        <v>461</v>
      </c>
      <c r="H298" s="207" t="s">
        <v>1161</v>
      </c>
      <c r="I298" s="216">
        <v>50</v>
      </c>
      <c r="J298" s="164" t="s">
        <v>1241</v>
      </c>
    </row>
    <row r="299" spans="1:10" x14ac:dyDescent="0.25">
      <c r="A299" s="30" t="s">
        <v>334</v>
      </c>
      <c r="B299" s="31" t="s">
        <v>1076</v>
      </c>
      <c r="C299" s="44" t="s">
        <v>198</v>
      </c>
      <c r="D299" s="13" t="s">
        <v>1088</v>
      </c>
      <c r="E299" s="1" t="s">
        <v>1153</v>
      </c>
      <c r="F299" s="1" t="s">
        <v>1087</v>
      </c>
      <c r="G299" s="1">
        <v>464</v>
      </c>
      <c r="H299" s="207" t="s">
        <v>1161</v>
      </c>
      <c r="I299" s="216">
        <v>0</v>
      </c>
      <c r="J299" s="164" t="s">
        <v>1241</v>
      </c>
    </row>
    <row r="300" spans="1:10" x14ac:dyDescent="0.25">
      <c r="A300" s="30" t="s">
        <v>334</v>
      </c>
      <c r="B300" s="31" t="s">
        <v>1076</v>
      </c>
      <c r="C300" s="44" t="s">
        <v>198</v>
      </c>
      <c r="D300" s="13" t="s">
        <v>1090</v>
      </c>
      <c r="E300" s="1" t="s">
        <v>1153</v>
      </c>
      <c r="F300" s="1" t="s">
        <v>1089</v>
      </c>
      <c r="G300" s="1">
        <v>482</v>
      </c>
      <c r="H300" s="207" t="s">
        <v>1161</v>
      </c>
      <c r="I300" s="216">
        <v>25</v>
      </c>
      <c r="J300" s="164" t="s">
        <v>1241</v>
      </c>
    </row>
    <row r="301" spans="1:10" x14ac:dyDescent="0.25">
      <c r="A301" s="30" t="s">
        <v>334</v>
      </c>
      <c r="B301" s="1" t="s">
        <v>1091</v>
      </c>
      <c r="C301" s="44" t="s">
        <v>198</v>
      </c>
      <c r="D301" s="13" t="s">
        <v>1093</v>
      </c>
      <c r="E301" s="1" t="s">
        <v>1153</v>
      </c>
      <c r="F301" s="1" t="s">
        <v>1092</v>
      </c>
      <c r="G301" s="1">
        <v>505</v>
      </c>
      <c r="H301" s="207" t="s">
        <v>1219</v>
      </c>
      <c r="I301" s="216">
        <v>20</v>
      </c>
      <c r="J301" s="164" t="s">
        <v>1241</v>
      </c>
    </row>
    <row r="302" spans="1:10" x14ac:dyDescent="0.25">
      <c r="A302" s="30" t="s">
        <v>334</v>
      </c>
      <c r="B302" s="31" t="s">
        <v>1076</v>
      </c>
      <c r="C302" s="44" t="s">
        <v>198</v>
      </c>
      <c r="D302" s="47" t="s">
        <v>1095</v>
      </c>
      <c r="E302" s="4" t="s">
        <v>1153</v>
      </c>
      <c r="F302" s="4" t="s">
        <v>1094</v>
      </c>
      <c r="G302" s="4">
        <v>61</v>
      </c>
      <c r="H302" s="51" t="s">
        <v>1219</v>
      </c>
      <c r="I302" s="217">
        <v>10</v>
      </c>
      <c r="J302" s="164" t="s">
        <v>1241</v>
      </c>
    </row>
    <row r="303" spans="1:10" x14ac:dyDescent="0.25">
      <c r="A303" s="30" t="s">
        <v>400</v>
      </c>
      <c r="B303" s="31" t="s">
        <v>1096</v>
      </c>
      <c r="C303" s="44" t="s">
        <v>198</v>
      </c>
      <c r="D303" s="13" t="s">
        <v>1098</v>
      </c>
      <c r="E303" s="1" t="s">
        <v>1239</v>
      </c>
      <c r="F303" s="1" t="s">
        <v>1097</v>
      </c>
      <c r="G303" s="1">
        <v>163</v>
      </c>
      <c r="H303" s="51" t="s">
        <v>1240</v>
      </c>
      <c r="I303" s="217">
        <v>540</v>
      </c>
      <c r="J303" s="164" t="s">
        <v>1241</v>
      </c>
    </row>
    <row r="304" spans="1:10" x14ac:dyDescent="0.25">
      <c r="A304" s="30" t="s">
        <v>400</v>
      </c>
      <c r="B304" s="31" t="s">
        <v>1096</v>
      </c>
      <c r="C304" s="44" t="s">
        <v>198</v>
      </c>
      <c r="D304" s="13" t="s">
        <v>1100</v>
      </c>
      <c r="E304" s="1" t="s">
        <v>1153</v>
      </c>
      <c r="F304" s="1" t="s">
        <v>1099</v>
      </c>
      <c r="G304" s="1">
        <v>19</v>
      </c>
      <c r="H304" s="207" t="s">
        <v>1161</v>
      </c>
      <c r="I304" s="216">
        <v>0</v>
      </c>
      <c r="J304" s="164" t="s">
        <v>1241</v>
      </c>
    </row>
    <row r="305" spans="1:10" x14ac:dyDescent="0.25">
      <c r="A305" s="30" t="s">
        <v>400</v>
      </c>
      <c r="B305" s="31" t="s">
        <v>1096</v>
      </c>
      <c r="C305" s="44" t="s">
        <v>198</v>
      </c>
      <c r="D305" s="13" t="s">
        <v>1102</v>
      </c>
      <c r="E305" s="1" t="s">
        <v>1153</v>
      </c>
      <c r="F305" s="1" t="s">
        <v>1101</v>
      </c>
      <c r="G305" s="1">
        <v>416</v>
      </c>
      <c r="H305" s="207" t="s">
        <v>1155</v>
      </c>
      <c r="I305" s="216">
        <v>40</v>
      </c>
      <c r="J305" s="164" t="s">
        <v>1241</v>
      </c>
    </row>
    <row r="306" spans="1:10" x14ac:dyDescent="0.25">
      <c r="A306" s="30" t="s">
        <v>400</v>
      </c>
      <c r="B306" s="31" t="s">
        <v>1096</v>
      </c>
      <c r="C306" s="44" t="s">
        <v>198</v>
      </c>
      <c r="D306" s="13" t="s">
        <v>1104</v>
      </c>
      <c r="E306" s="1" t="s">
        <v>1153</v>
      </c>
      <c r="F306" s="1" t="s">
        <v>1103</v>
      </c>
      <c r="G306" s="1">
        <v>49</v>
      </c>
      <c r="H306" s="207" t="s">
        <v>1161</v>
      </c>
      <c r="I306" s="216">
        <v>6</v>
      </c>
      <c r="J306" s="164" t="s">
        <v>1241</v>
      </c>
    </row>
    <row r="307" spans="1:10" x14ac:dyDescent="0.25">
      <c r="A307" s="30" t="s">
        <v>400</v>
      </c>
      <c r="B307" s="31" t="s">
        <v>1096</v>
      </c>
      <c r="C307" s="44" t="s">
        <v>198</v>
      </c>
      <c r="D307" s="13" t="s">
        <v>1106</v>
      </c>
      <c r="E307" s="1" t="s">
        <v>1153</v>
      </c>
      <c r="F307" s="1" t="s">
        <v>1105</v>
      </c>
      <c r="G307" s="1">
        <v>62</v>
      </c>
      <c r="H307" s="207" t="s">
        <v>1161</v>
      </c>
      <c r="I307" s="216">
        <v>26</v>
      </c>
      <c r="J307" s="164" t="s">
        <v>1241</v>
      </c>
    </row>
    <row r="308" spans="1:10" x14ac:dyDescent="0.25">
      <c r="A308" s="30" t="s">
        <v>400</v>
      </c>
      <c r="B308" s="31" t="s">
        <v>1096</v>
      </c>
      <c r="C308" s="44" t="s">
        <v>198</v>
      </c>
      <c r="D308" s="13" t="s">
        <v>1108</v>
      </c>
      <c r="E308" s="1" t="s">
        <v>1153</v>
      </c>
      <c r="F308" s="1" t="s">
        <v>1107</v>
      </c>
      <c r="G308" s="1">
        <v>65</v>
      </c>
      <c r="H308" s="207" t="s">
        <v>1161</v>
      </c>
      <c r="I308" s="216">
        <v>12</v>
      </c>
      <c r="J308" s="164" t="s">
        <v>1241</v>
      </c>
    </row>
    <row r="309" spans="1:10" x14ac:dyDescent="0.25">
      <c r="A309" s="30" t="s">
        <v>400</v>
      </c>
      <c r="B309" s="31" t="s">
        <v>1096</v>
      </c>
      <c r="C309" s="44" t="s">
        <v>198</v>
      </c>
      <c r="D309" s="13" t="s">
        <v>1110</v>
      </c>
      <c r="E309" s="1" t="s">
        <v>1153</v>
      </c>
      <c r="F309" s="1" t="s">
        <v>1109</v>
      </c>
      <c r="G309" s="1">
        <v>89</v>
      </c>
      <c r="H309" s="207" t="s">
        <v>1161</v>
      </c>
      <c r="I309" s="216">
        <v>0</v>
      </c>
      <c r="J309" s="164" t="s">
        <v>1241</v>
      </c>
    </row>
    <row r="310" spans="1:10" x14ac:dyDescent="0.25">
      <c r="A310" s="30" t="s">
        <v>400</v>
      </c>
      <c r="B310" s="31" t="s">
        <v>1096</v>
      </c>
      <c r="C310" s="44" t="s">
        <v>198</v>
      </c>
      <c r="D310" s="13" t="s">
        <v>1112</v>
      </c>
      <c r="E310" s="1" t="s">
        <v>1153</v>
      </c>
      <c r="F310" s="1" t="s">
        <v>1111</v>
      </c>
      <c r="G310" s="1">
        <v>90</v>
      </c>
      <c r="H310" s="207" t="s">
        <v>1161</v>
      </c>
      <c r="I310" s="216">
        <v>0</v>
      </c>
      <c r="J310" s="164" t="s">
        <v>1241</v>
      </c>
    </row>
    <row r="311" spans="1:10" x14ac:dyDescent="0.25">
      <c r="A311" s="30" t="s">
        <v>350</v>
      </c>
      <c r="B311" s="31" t="s">
        <v>1116</v>
      </c>
      <c r="C311" s="44" t="s">
        <v>198</v>
      </c>
      <c r="D311" s="13" t="s">
        <v>1122</v>
      </c>
      <c r="E311" s="1" t="s">
        <v>1153</v>
      </c>
      <c r="F311" s="1" t="s">
        <v>1121</v>
      </c>
      <c r="G311" s="1">
        <v>121</v>
      </c>
      <c r="H311" s="51" t="s">
        <v>1230</v>
      </c>
      <c r="I311" s="217">
        <v>37</v>
      </c>
      <c r="J311" s="164" t="s">
        <v>1241</v>
      </c>
    </row>
    <row r="312" spans="1:10" x14ac:dyDescent="0.25">
      <c r="A312" s="30" t="s">
        <v>350</v>
      </c>
      <c r="B312" s="31" t="s">
        <v>1116</v>
      </c>
      <c r="C312" s="44" t="s">
        <v>198</v>
      </c>
      <c r="D312" s="13" t="s">
        <v>1124</v>
      </c>
      <c r="E312" s="1" t="s">
        <v>1153</v>
      </c>
      <c r="F312" s="1" t="s">
        <v>1123</v>
      </c>
      <c r="G312" s="1">
        <v>127</v>
      </c>
      <c r="H312" s="51" t="s">
        <v>1161</v>
      </c>
      <c r="I312" s="217">
        <v>26</v>
      </c>
      <c r="J312" s="164" t="s">
        <v>1241</v>
      </c>
    </row>
    <row r="313" spans="1:10" x14ac:dyDescent="0.25">
      <c r="A313" s="30" t="s">
        <v>350</v>
      </c>
      <c r="B313" s="31" t="s">
        <v>1116</v>
      </c>
      <c r="C313" s="44" t="s">
        <v>198</v>
      </c>
      <c r="D313" s="13" t="s">
        <v>1126</v>
      </c>
      <c r="E313" s="1" t="s">
        <v>1153</v>
      </c>
      <c r="F313" s="1" t="s">
        <v>1125</v>
      </c>
      <c r="G313" s="1">
        <v>187</v>
      </c>
      <c r="H313" s="51" t="s">
        <v>1161</v>
      </c>
      <c r="I313" s="217">
        <v>20</v>
      </c>
      <c r="J313" s="164" t="s">
        <v>1241</v>
      </c>
    </row>
    <row r="314" spans="1:10" x14ac:dyDescent="0.25">
      <c r="A314" s="30" t="s">
        <v>350</v>
      </c>
      <c r="B314" s="31" t="s">
        <v>1116</v>
      </c>
      <c r="C314" s="44" t="s">
        <v>198</v>
      </c>
      <c r="D314" s="13" t="s">
        <v>1128</v>
      </c>
      <c r="E314" s="1" t="s">
        <v>1153</v>
      </c>
      <c r="F314" s="1" t="s">
        <v>1127</v>
      </c>
      <c r="G314" s="1">
        <v>256</v>
      </c>
      <c r="H314" s="51" t="s">
        <v>1161</v>
      </c>
      <c r="I314" s="217">
        <v>20</v>
      </c>
      <c r="J314" s="164" t="s">
        <v>1241</v>
      </c>
    </row>
    <row r="315" spans="1:10" x14ac:dyDescent="0.25">
      <c r="A315" s="30" t="s">
        <v>350</v>
      </c>
      <c r="B315" s="31" t="s">
        <v>1116</v>
      </c>
      <c r="C315" s="44" t="s">
        <v>198</v>
      </c>
      <c r="D315" s="13" t="s">
        <v>1130</v>
      </c>
      <c r="E315" s="1" t="s">
        <v>1153</v>
      </c>
      <c r="F315" s="1" t="s">
        <v>1129</v>
      </c>
      <c r="G315" s="1">
        <v>293</v>
      </c>
      <c r="H315" s="207" t="s">
        <v>1161</v>
      </c>
      <c r="I315" s="216">
        <v>0</v>
      </c>
      <c r="J315" s="164" t="s">
        <v>1241</v>
      </c>
    </row>
    <row r="316" spans="1:10" x14ac:dyDescent="0.25">
      <c r="A316" s="30" t="s">
        <v>350</v>
      </c>
      <c r="B316" s="31" t="s">
        <v>1116</v>
      </c>
      <c r="C316" s="44" t="s">
        <v>198</v>
      </c>
      <c r="D316" s="13" t="s">
        <v>1132</v>
      </c>
      <c r="E316" s="1" t="s">
        <v>1153</v>
      </c>
      <c r="F316" s="1" t="s">
        <v>1131</v>
      </c>
      <c r="G316" s="1">
        <v>31</v>
      </c>
      <c r="H316" s="207" t="s">
        <v>1161</v>
      </c>
      <c r="I316" s="216">
        <v>5</v>
      </c>
      <c r="J316" s="164" t="s">
        <v>1241</v>
      </c>
    </row>
    <row r="317" spans="1:10" x14ac:dyDescent="0.25">
      <c r="A317" s="30" t="s">
        <v>350</v>
      </c>
      <c r="B317" s="31" t="s">
        <v>1116</v>
      </c>
      <c r="C317" s="44" t="s">
        <v>198</v>
      </c>
      <c r="D317" s="13" t="s">
        <v>1134</v>
      </c>
      <c r="E317" s="1" t="s">
        <v>1153</v>
      </c>
      <c r="F317" s="1" t="s">
        <v>1133</v>
      </c>
      <c r="G317" s="1">
        <v>32</v>
      </c>
      <c r="H317" s="207" t="s">
        <v>1161</v>
      </c>
      <c r="I317" s="216">
        <v>6</v>
      </c>
      <c r="J317" s="164" t="s">
        <v>1241</v>
      </c>
    </row>
    <row r="318" spans="1:10" x14ac:dyDescent="0.25">
      <c r="A318" s="30" t="s">
        <v>350</v>
      </c>
      <c r="B318" s="31" t="s">
        <v>1116</v>
      </c>
      <c r="C318" s="44" t="s">
        <v>198</v>
      </c>
      <c r="D318" s="13" t="s">
        <v>1136</v>
      </c>
      <c r="E318" s="1" t="s">
        <v>1153</v>
      </c>
      <c r="F318" s="1" t="s">
        <v>1135</v>
      </c>
      <c r="G318" s="1">
        <v>454</v>
      </c>
      <c r="H318" s="207" t="s">
        <v>1161</v>
      </c>
      <c r="I318" s="216">
        <v>104</v>
      </c>
      <c r="J318" s="164" t="s">
        <v>1241</v>
      </c>
    </row>
    <row r="319" spans="1:10" x14ac:dyDescent="0.25">
      <c r="A319" s="30" t="s">
        <v>350</v>
      </c>
      <c r="B319" s="31" t="s">
        <v>1116</v>
      </c>
      <c r="C319" s="44" t="s">
        <v>198</v>
      </c>
      <c r="D319" s="13" t="s">
        <v>1138</v>
      </c>
      <c r="E319" s="1" t="s">
        <v>1153</v>
      </c>
      <c r="F319" s="1" t="s">
        <v>1137</v>
      </c>
      <c r="G319" s="1">
        <v>46</v>
      </c>
      <c r="H319" s="207" t="s">
        <v>1161</v>
      </c>
      <c r="I319" s="216">
        <v>0</v>
      </c>
      <c r="J319" s="164" t="s">
        <v>1241</v>
      </c>
    </row>
    <row r="320" spans="1:10" x14ac:dyDescent="0.25">
      <c r="A320" s="30" t="s">
        <v>350</v>
      </c>
      <c r="B320" s="31" t="s">
        <v>1116</v>
      </c>
      <c r="C320" s="44" t="s">
        <v>198</v>
      </c>
      <c r="D320" s="13" t="s">
        <v>1140</v>
      </c>
      <c r="E320" s="1" t="s">
        <v>1153</v>
      </c>
      <c r="F320" s="1" t="s">
        <v>1139</v>
      </c>
      <c r="G320" s="1">
        <v>468</v>
      </c>
      <c r="H320" s="207" t="s">
        <v>1230</v>
      </c>
      <c r="I320" s="216">
        <v>30</v>
      </c>
      <c r="J320" s="164" t="s">
        <v>1241</v>
      </c>
    </row>
    <row r="321" spans="1:10" x14ac:dyDescent="0.25">
      <c r="A321" s="30" t="s">
        <v>350</v>
      </c>
      <c r="B321" s="31" t="s">
        <v>1116</v>
      </c>
      <c r="C321" s="44" t="s">
        <v>198</v>
      </c>
      <c r="D321" s="13" t="s">
        <v>1142</v>
      </c>
      <c r="E321" s="1" t="s">
        <v>1153</v>
      </c>
      <c r="F321" s="1" t="s">
        <v>1141</v>
      </c>
      <c r="G321" s="1">
        <v>472</v>
      </c>
      <c r="H321" s="207" t="s">
        <v>1161</v>
      </c>
      <c r="I321" s="216">
        <v>25</v>
      </c>
      <c r="J321" s="164" t="s">
        <v>1241</v>
      </c>
    </row>
    <row r="322" spans="1:10" x14ac:dyDescent="0.25">
      <c r="A322" s="30" t="s">
        <v>350</v>
      </c>
      <c r="B322" s="31" t="s">
        <v>1116</v>
      </c>
      <c r="C322" s="44" t="s">
        <v>198</v>
      </c>
      <c r="D322" s="13" t="s">
        <v>1144</v>
      </c>
      <c r="E322" s="1" t="s">
        <v>1153</v>
      </c>
      <c r="F322" s="1" t="s">
        <v>1143</v>
      </c>
      <c r="G322" s="1">
        <v>475</v>
      </c>
      <c r="H322" s="207" t="s">
        <v>1161</v>
      </c>
      <c r="I322" s="216">
        <v>4</v>
      </c>
      <c r="J322" s="164" t="s">
        <v>1241</v>
      </c>
    </row>
    <row r="323" spans="1:10" x14ac:dyDescent="0.25">
      <c r="A323" s="30" t="s">
        <v>350</v>
      </c>
      <c r="B323" s="31" t="s">
        <v>1116</v>
      </c>
      <c r="C323" s="44" t="s">
        <v>198</v>
      </c>
      <c r="D323" s="13" t="s">
        <v>1146</v>
      </c>
      <c r="E323" s="1" t="s">
        <v>1153</v>
      </c>
      <c r="F323" s="1" t="s">
        <v>1145</v>
      </c>
      <c r="G323" s="1">
        <v>478</v>
      </c>
      <c r="H323" s="207" t="s">
        <v>1161</v>
      </c>
      <c r="I323" s="216">
        <v>300</v>
      </c>
      <c r="J323" s="164" t="s">
        <v>1241</v>
      </c>
    </row>
    <row r="324" spans="1:10" x14ac:dyDescent="0.25">
      <c r="A324" s="30" t="s">
        <v>350</v>
      </c>
      <c r="B324" s="1" t="s">
        <v>1113</v>
      </c>
      <c r="C324" s="44" t="s">
        <v>198</v>
      </c>
      <c r="D324" s="13" t="s">
        <v>1148</v>
      </c>
      <c r="E324" s="1" t="s">
        <v>1153</v>
      </c>
      <c r="F324" s="1" t="s">
        <v>1147</v>
      </c>
      <c r="G324" s="1">
        <v>508</v>
      </c>
      <c r="H324" s="207" t="s">
        <v>1161</v>
      </c>
      <c r="I324" s="216">
        <v>0</v>
      </c>
      <c r="J324" s="164" t="s">
        <v>1241</v>
      </c>
    </row>
    <row r="325" spans="1:10" x14ac:dyDescent="0.25">
      <c r="A325" s="45" t="s">
        <v>350</v>
      </c>
      <c r="B325" s="6" t="s">
        <v>1113</v>
      </c>
      <c r="C325" s="54" t="s">
        <v>198</v>
      </c>
      <c r="D325" s="17" t="s">
        <v>1115</v>
      </c>
      <c r="E325" s="6" t="s">
        <v>1153</v>
      </c>
      <c r="F325" s="6" t="s">
        <v>1114</v>
      </c>
      <c r="G325" s="6" t="s">
        <v>1114</v>
      </c>
      <c r="H325" s="210" t="s">
        <v>1225</v>
      </c>
      <c r="I325" s="222">
        <v>8</v>
      </c>
      <c r="J325" s="70" t="s">
        <v>1241</v>
      </c>
    </row>
    <row r="326" spans="1:10" ht="15.75" thickBot="1" x14ac:dyDescent="0.3">
      <c r="A326" s="68" t="s">
        <v>725</v>
      </c>
      <c r="B326" s="74" t="s">
        <v>729</v>
      </c>
      <c r="C326" s="69" t="s">
        <v>198</v>
      </c>
      <c r="D326" s="56" t="s">
        <v>749</v>
      </c>
      <c r="E326" s="56" t="s">
        <v>1157</v>
      </c>
      <c r="F326" s="56" t="s">
        <v>748</v>
      </c>
      <c r="G326" s="56">
        <v>375</v>
      </c>
      <c r="H326" s="211" t="s">
        <v>1243</v>
      </c>
      <c r="I326" s="223">
        <v>30</v>
      </c>
      <c r="J326" s="161" t="s">
        <v>1241</v>
      </c>
    </row>
    <row r="327" spans="1:10" x14ac:dyDescent="0.25">
      <c r="A327" s="71" t="s">
        <v>429</v>
      </c>
      <c r="B327" s="75" t="s">
        <v>552</v>
      </c>
      <c r="C327" s="72" t="s">
        <v>198</v>
      </c>
      <c r="D327" s="73" t="s">
        <v>1172</v>
      </c>
      <c r="E327" s="73" t="s">
        <v>1157</v>
      </c>
      <c r="F327" s="73" t="s">
        <v>1173</v>
      </c>
      <c r="G327" s="73">
        <v>16</v>
      </c>
      <c r="H327" s="212" t="s">
        <v>1161</v>
      </c>
      <c r="I327" s="224" t="s">
        <v>1245</v>
      </c>
      <c r="J327" s="225"/>
    </row>
    <row r="328" spans="1:10" x14ac:dyDescent="0.25">
      <c r="A328" s="65" t="s">
        <v>429</v>
      </c>
      <c r="B328" s="66" t="s">
        <v>555</v>
      </c>
      <c r="C328" s="67" t="s">
        <v>198</v>
      </c>
      <c r="D328" s="48" t="s">
        <v>1176</v>
      </c>
      <c r="E328" s="48" t="s">
        <v>1157</v>
      </c>
      <c r="F328" s="48" t="s">
        <v>1177</v>
      </c>
      <c r="G328" s="48">
        <v>235</v>
      </c>
      <c r="H328" s="213" t="s">
        <v>1161</v>
      </c>
      <c r="I328" s="226" t="s">
        <v>1245</v>
      </c>
      <c r="J328" s="215"/>
    </row>
    <row r="329" spans="1:10" x14ac:dyDescent="0.25">
      <c r="A329" s="39" t="s">
        <v>429</v>
      </c>
      <c r="B329" s="40" t="s">
        <v>552</v>
      </c>
      <c r="C329" s="44" t="s">
        <v>198</v>
      </c>
      <c r="D329" s="4" t="s">
        <v>1200</v>
      </c>
      <c r="E329" s="4" t="s">
        <v>1157</v>
      </c>
      <c r="F329" s="4" t="s">
        <v>1201</v>
      </c>
      <c r="G329" s="4">
        <v>380</v>
      </c>
      <c r="H329" s="51" t="s">
        <v>1161</v>
      </c>
      <c r="I329" s="217" t="s">
        <v>1245</v>
      </c>
      <c r="J329" s="215"/>
    </row>
    <row r="330" spans="1:10" x14ac:dyDescent="0.25">
      <c r="A330" s="39" t="s">
        <v>429</v>
      </c>
      <c r="B330" s="41" t="s">
        <v>555</v>
      </c>
      <c r="C330" s="44" t="s">
        <v>198</v>
      </c>
      <c r="D330" s="4" t="s">
        <v>1227</v>
      </c>
      <c r="E330" s="4" t="s">
        <v>1157</v>
      </c>
      <c r="F330" s="4" t="s">
        <v>1228</v>
      </c>
      <c r="G330" s="4">
        <v>428</v>
      </c>
      <c r="H330" s="51" t="s">
        <v>1229</v>
      </c>
      <c r="I330" s="217" t="s">
        <v>1245</v>
      </c>
      <c r="J330" s="215"/>
    </row>
    <row r="331" spans="1:10" x14ac:dyDescent="0.25">
      <c r="A331" s="39" t="s">
        <v>429</v>
      </c>
      <c r="B331" s="40" t="s">
        <v>552</v>
      </c>
      <c r="C331" s="44" t="s">
        <v>198</v>
      </c>
      <c r="D331" s="4" t="s">
        <v>1208</v>
      </c>
      <c r="E331" s="4" t="s">
        <v>1157</v>
      </c>
      <c r="F331" s="4" t="s">
        <v>1209</v>
      </c>
      <c r="G331" s="4">
        <v>52</v>
      </c>
      <c r="H331" s="51" t="s">
        <v>1161</v>
      </c>
      <c r="I331" s="217" t="s">
        <v>1245</v>
      </c>
      <c r="J331" s="215"/>
    </row>
    <row r="332" spans="1:10" x14ac:dyDescent="0.25">
      <c r="A332" s="39" t="s">
        <v>429</v>
      </c>
      <c r="B332" s="40" t="s">
        <v>555</v>
      </c>
      <c r="C332" s="44" t="s">
        <v>198</v>
      </c>
      <c r="D332" s="4" t="s">
        <v>1216</v>
      </c>
      <c r="E332" s="4" t="s">
        <v>1157</v>
      </c>
      <c r="F332" s="4" t="s">
        <v>1217</v>
      </c>
      <c r="G332" s="4">
        <v>97</v>
      </c>
      <c r="H332" s="51" t="s">
        <v>1161</v>
      </c>
      <c r="I332" s="217" t="s">
        <v>1245</v>
      </c>
      <c r="J332" s="215"/>
    </row>
    <row r="333" spans="1:10" x14ac:dyDescent="0.25">
      <c r="A333" s="37" t="s">
        <v>441</v>
      </c>
      <c r="B333" s="38" t="s">
        <v>582</v>
      </c>
      <c r="C333" s="44" t="s">
        <v>198</v>
      </c>
      <c r="D333" s="4" t="s">
        <v>1174</v>
      </c>
      <c r="E333" s="4" t="s">
        <v>1157</v>
      </c>
      <c r="F333" s="4" t="s">
        <v>1175</v>
      </c>
      <c r="G333" s="4">
        <v>233</v>
      </c>
      <c r="H333" s="51" t="s">
        <v>1161</v>
      </c>
      <c r="I333" s="217" t="s">
        <v>1245</v>
      </c>
      <c r="J333" s="215"/>
    </row>
    <row r="334" spans="1:10" x14ac:dyDescent="0.25">
      <c r="A334" s="39" t="s">
        <v>441</v>
      </c>
      <c r="B334" s="41" t="s">
        <v>585</v>
      </c>
      <c r="C334" s="44" t="s">
        <v>198</v>
      </c>
      <c r="D334" s="4" t="s">
        <v>1178</v>
      </c>
      <c r="E334" s="4" t="s">
        <v>1157</v>
      </c>
      <c r="F334" s="4" t="s">
        <v>1179</v>
      </c>
      <c r="G334" s="4">
        <v>237</v>
      </c>
      <c r="H334" s="51" t="s">
        <v>1161</v>
      </c>
      <c r="I334" s="217" t="s">
        <v>1245</v>
      </c>
      <c r="J334" s="215"/>
    </row>
    <row r="335" spans="1:10" x14ac:dyDescent="0.25">
      <c r="A335" s="37" t="s">
        <v>441</v>
      </c>
      <c r="B335" s="4" t="s">
        <v>585</v>
      </c>
      <c r="C335" s="44" t="s">
        <v>198</v>
      </c>
      <c r="D335" s="4" t="s">
        <v>1202</v>
      </c>
      <c r="E335" s="4" t="s">
        <v>1157</v>
      </c>
      <c r="F335" s="4" t="s">
        <v>1203</v>
      </c>
      <c r="G335" s="4">
        <v>383</v>
      </c>
      <c r="H335" s="51" t="s">
        <v>1161</v>
      </c>
      <c r="I335" s="217" t="s">
        <v>1245</v>
      </c>
      <c r="J335" s="215"/>
    </row>
    <row r="336" spans="1:10" x14ac:dyDescent="0.25">
      <c r="A336" s="39" t="s">
        <v>364</v>
      </c>
      <c r="B336" s="40" t="s">
        <v>614</v>
      </c>
      <c r="C336" s="44" t="s">
        <v>198</v>
      </c>
      <c r="D336" s="4" t="s">
        <v>1166</v>
      </c>
      <c r="E336" s="4" t="s">
        <v>1157</v>
      </c>
      <c r="F336" s="4" t="s">
        <v>1167</v>
      </c>
      <c r="G336" s="4">
        <v>100</v>
      </c>
      <c r="H336" s="51" t="s">
        <v>1161</v>
      </c>
      <c r="I336" s="217" t="s">
        <v>1245</v>
      </c>
      <c r="J336" s="215"/>
    </row>
    <row r="337" spans="1:10" x14ac:dyDescent="0.25">
      <c r="A337" s="37" t="s">
        <v>354</v>
      </c>
      <c r="B337" s="38" t="s">
        <v>671</v>
      </c>
      <c r="C337" s="44" t="s">
        <v>198</v>
      </c>
      <c r="D337" s="4" t="s">
        <v>1218</v>
      </c>
      <c r="E337" s="4" t="s">
        <v>1157</v>
      </c>
      <c r="F337" s="4" t="s">
        <v>262</v>
      </c>
      <c r="G337" s="4">
        <v>1</v>
      </c>
      <c r="H337" s="51" t="s">
        <v>1219</v>
      </c>
      <c r="I337" s="217">
        <v>0</v>
      </c>
      <c r="J337" s="215"/>
    </row>
    <row r="338" spans="1:10" x14ac:dyDescent="0.25">
      <c r="A338" s="39" t="s">
        <v>487</v>
      </c>
      <c r="B338" s="41" t="s">
        <v>690</v>
      </c>
      <c r="C338" s="44" t="s">
        <v>198</v>
      </c>
      <c r="D338" s="4" t="s">
        <v>1198</v>
      </c>
      <c r="E338" s="4" t="s">
        <v>1157</v>
      </c>
      <c r="F338" s="4" t="s">
        <v>1199</v>
      </c>
      <c r="G338" s="4">
        <v>378</v>
      </c>
      <c r="H338" s="51" t="s">
        <v>1161</v>
      </c>
      <c r="I338" s="217" t="s">
        <v>1245</v>
      </c>
      <c r="J338" s="215"/>
    </row>
    <row r="339" spans="1:10" x14ac:dyDescent="0.25">
      <c r="A339" s="37" t="s">
        <v>487</v>
      </c>
      <c r="B339" s="38" t="s">
        <v>695</v>
      </c>
      <c r="C339" s="44" t="s">
        <v>198</v>
      </c>
      <c r="D339" s="4" t="s">
        <v>1235</v>
      </c>
      <c r="E339" s="4" t="s">
        <v>1157</v>
      </c>
      <c r="F339" s="4" t="s">
        <v>1236</v>
      </c>
      <c r="G339" s="4">
        <v>407</v>
      </c>
      <c r="H339" s="51" t="s">
        <v>1237</v>
      </c>
      <c r="I339" s="217">
        <v>0</v>
      </c>
      <c r="J339" s="215"/>
    </row>
    <row r="340" spans="1:10" x14ac:dyDescent="0.25">
      <c r="A340" s="39" t="s">
        <v>418</v>
      </c>
      <c r="B340" s="40" t="s">
        <v>1213</v>
      </c>
      <c r="C340" s="44" t="s">
        <v>198</v>
      </c>
      <c r="D340" s="4" t="s">
        <v>1214</v>
      </c>
      <c r="E340" s="4" t="s">
        <v>1157</v>
      </c>
      <c r="F340" s="4" t="s">
        <v>1215</v>
      </c>
      <c r="G340" s="4">
        <v>92</v>
      </c>
      <c r="H340" s="51" t="s">
        <v>1161</v>
      </c>
      <c r="I340" s="217">
        <v>0</v>
      </c>
      <c r="J340" s="215"/>
    </row>
    <row r="341" spans="1:10" x14ac:dyDescent="0.25">
      <c r="A341" s="39" t="s">
        <v>436</v>
      </c>
      <c r="B341" s="41" t="s">
        <v>767</v>
      </c>
      <c r="C341" s="44" t="s">
        <v>198</v>
      </c>
      <c r="D341" s="4" t="s">
        <v>1168</v>
      </c>
      <c r="E341" s="4" t="s">
        <v>1157</v>
      </c>
      <c r="F341" s="4" t="s">
        <v>1169</v>
      </c>
      <c r="G341" s="4">
        <v>112</v>
      </c>
      <c r="H341" s="51" t="s">
        <v>1161</v>
      </c>
      <c r="I341" s="217" t="s">
        <v>1245</v>
      </c>
      <c r="J341" s="215"/>
    </row>
    <row r="342" spans="1:10" x14ac:dyDescent="0.25">
      <c r="A342" s="37" t="s">
        <v>436</v>
      </c>
      <c r="B342" s="38" t="s">
        <v>776</v>
      </c>
      <c r="C342" s="44" t="s">
        <v>198</v>
      </c>
      <c r="D342" s="4" t="s">
        <v>1170</v>
      </c>
      <c r="E342" s="4" t="s">
        <v>1157</v>
      </c>
      <c r="F342" s="4" t="s">
        <v>1171</v>
      </c>
      <c r="G342" s="4">
        <v>143</v>
      </c>
      <c r="H342" s="51" t="s">
        <v>1161</v>
      </c>
      <c r="I342" s="217" t="s">
        <v>1245</v>
      </c>
      <c r="J342" s="215"/>
    </row>
    <row r="343" spans="1:10" x14ac:dyDescent="0.25">
      <c r="A343" s="23" t="s">
        <v>436</v>
      </c>
      <c r="B343" s="38" t="s">
        <v>776</v>
      </c>
      <c r="C343" s="44" t="s">
        <v>198</v>
      </c>
      <c r="D343" s="4" t="s">
        <v>1192</v>
      </c>
      <c r="E343" s="4" t="s">
        <v>1157</v>
      </c>
      <c r="F343" s="4" t="s">
        <v>1193</v>
      </c>
      <c r="G343" s="4">
        <v>352</v>
      </c>
      <c r="H343" s="51" t="s">
        <v>1161</v>
      </c>
      <c r="I343" s="217" t="s">
        <v>1245</v>
      </c>
      <c r="J343" s="64"/>
    </row>
    <row r="344" spans="1:10" x14ac:dyDescent="0.25">
      <c r="A344" s="23" t="s">
        <v>436</v>
      </c>
      <c r="B344" s="38" t="s">
        <v>776</v>
      </c>
      <c r="C344" s="44" t="s">
        <v>198</v>
      </c>
      <c r="D344" s="4" t="s">
        <v>1206</v>
      </c>
      <c r="E344" s="4" t="s">
        <v>1157</v>
      </c>
      <c r="F344" s="4" t="s">
        <v>1207</v>
      </c>
      <c r="G344" s="4">
        <v>50</v>
      </c>
      <c r="H344" s="51" t="s">
        <v>1161</v>
      </c>
      <c r="I344" s="217" t="s">
        <v>1245</v>
      </c>
      <c r="J344" s="215"/>
    </row>
    <row r="345" spans="1:10" x14ac:dyDescent="0.25">
      <c r="A345" s="23" t="s">
        <v>379</v>
      </c>
      <c r="B345" s="38" t="s">
        <v>805</v>
      </c>
      <c r="C345" s="44" t="s">
        <v>198</v>
      </c>
      <c r="D345" s="4" t="s">
        <v>1156</v>
      </c>
      <c r="E345" s="4" t="s">
        <v>1157</v>
      </c>
      <c r="F345" s="4" t="s">
        <v>1158</v>
      </c>
      <c r="G345" s="4">
        <v>196</v>
      </c>
      <c r="H345" s="51" t="s">
        <v>1155</v>
      </c>
      <c r="I345" s="217">
        <v>0</v>
      </c>
      <c r="J345" s="215"/>
    </row>
    <row r="346" spans="1:10" x14ac:dyDescent="0.25">
      <c r="A346" s="37" t="s">
        <v>379</v>
      </c>
      <c r="B346" s="38" t="s">
        <v>805</v>
      </c>
      <c r="C346" s="44" t="s">
        <v>198</v>
      </c>
      <c r="D346" s="4" t="s">
        <v>1159</v>
      </c>
      <c r="E346" s="4" t="s">
        <v>1157</v>
      </c>
      <c r="F346" s="4" t="s">
        <v>1160</v>
      </c>
      <c r="G346" s="47">
        <v>231</v>
      </c>
      <c r="H346" s="51" t="s">
        <v>1155</v>
      </c>
      <c r="I346" s="227" t="s">
        <v>1245</v>
      </c>
      <c r="J346" s="215"/>
    </row>
    <row r="347" spans="1:10" x14ac:dyDescent="0.25">
      <c r="A347" s="37" t="s">
        <v>379</v>
      </c>
      <c r="B347" s="38" t="s">
        <v>805</v>
      </c>
      <c r="C347" s="44" t="s">
        <v>198</v>
      </c>
      <c r="D347" s="4" t="s">
        <v>1204</v>
      </c>
      <c r="E347" s="4" t="s">
        <v>1157</v>
      </c>
      <c r="F347" s="4" t="s">
        <v>1205</v>
      </c>
      <c r="G347" s="47">
        <v>420</v>
      </c>
      <c r="H347" s="51" t="s">
        <v>1161</v>
      </c>
      <c r="I347" s="227">
        <v>0</v>
      </c>
      <c r="J347" s="215"/>
    </row>
    <row r="348" spans="1:10" x14ac:dyDescent="0.25">
      <c r="A348" s="37" t="s">
        <v>379</v>
      </c>
      <c r="B348" s="38" t="s">
        <v>805</v>
      </c>
      <c r="C348" s="44" t="s">
        <v>198</v>
      </c>
      <c r="D348" s="4" t="s">
        <v>1164</v>
      </c>
      <c r="E348" s="4" t="s">
        <v>1157</v>
      </c>
      <c r="F348" s="4" t="s">
        <v>1165</v>
      </c>
      <c r="G348" s="47">
        <v>95</v>
      </c>
      <c r="H348" s="51" t="s">
        <v>1155</v>
      </c>
      <c r="I348" s="227">
        <v>0</v>
      </c>
      <c r="J348" s="215"/>
    </row>
    <row r="349" spans="1:10" x14ac:dyDescent="0.25">
      <c r="A349" s="37" t="s">
        <v>486</v>
      </c>
      <c r="B349" s="38" t="s">
        <v>869</v>
      </c>
      <c r="C349" s="44" t="s">
        <v>198</v>
      </c>
      <c r="D349" s="4" t="s">
        <v>1220</v>
      </c>
      <c r="E349" s="4" t="s">
        <v>1157</v>
      </c>
      <c r="F349" s="4" t="s">
        <v>1221</v>
      </c>
      <c r="G349" s="47">
        <v>139</v>
      </c>
      <c r="H349" s="51" t="s">
        <v>1219</v>
      </c>
      <c r="I349" s="227" t="s">
        <v>1245</v>
      </c>
      <c r="J349" s="215"/>
    </row>
    <row r="350" spans="1:10" x14ac:dyDescent="0.25">
      <c r="A350" s="39" t="s">
        <v>486</v>
      </c>
      <c r="B350" s="41" t="s">
        <v>869</v>
      </c>
      <c r="C350" s="44" t="s">
        <v>198</v>
      </c>
      <c r="D350" s="4" t="s">
        <v>1222</v>
      </c>
      <c r="E350" s="4" t="s">
        <v>1157</v>
      </c>
      <c r="F350" s="4" t="s">
        <v>1223</v>
      </c>
      <c r="G350" s="47">
        <v>368</v>
      </c>
      <c r="H350" s="51" t="s">
        <v>1219</v>
      </c>
      <c r="I350" s="227">
        <v>0</v>
      </c>
      <c r="J350" s="215"/>
    </row>
    <row r="351" spans="1:10" x14ac:dyDescent="0.25">
      <c r="A351" s="37" t="s">
        <v>409</v>
      </c>
      <c r="B351" s="38" t="s">
        <v>923</v>
      </c>
      <c r="C351" s="44" t="s">
        <v>198</v>
      </c>
      <c r="D351" s="4" t="s">
        <v>1188</v>
      </c>
      <c r="E351" s="4" t="s">
        <v>1157</v>
      </c>
      <c r="F351" s="4" t="s">
        <v>1189</v>
      </c>
      <c r="G351" s="47">
        <v>274</v>
      </c>
      <c r="H351" s="51" t="s">
        <v>1161</v>
      </c>
      <c r="I351" s="227" t="s">
        <v>1245</v>
      </c>
      <c r="J351" s="215"/>
    </row>
    <row r="352" spans="1:10" x14ac:dyDescent="0.25">
      <c r="A352" s="39" t="s">
        <v>409</v>
      </c>
      <c r="B352" s="41" t="s">
        <v>923</v>
      </c>
      <c r="C352" s="44" t="s">
        <v>198</v>
      </c>
      <c r="D352" s="4" t="s">
        <v>1190</v>
      </c>
      <c r="E352" s="4" t="s">
        <v>1157</v>
      </c>
      <c r="F352" s="4" t="s">
        <v>1191</v>
      </c>
      <c r="G352" s="47">
        <v>343</v>
      </c>
      <c r="H352" s="51" t="s">
        <v>1161</v>
      </c>
      <c r="I352" s="227">
        <v>0</v>
      </c>
      <c r="J352" s="215"/>
    </row>
    <row r="353" spans="1:10" x14ac:dyDescent="0.25">
      <c r="A353" s="37" t="s">
        <v>369</v>
      </c>
      <c r="B353" s="38" t="s">
        <v>955</v>
      </c>
      <c r="C353" s="44" t="s">
        <v>198</v>
      </c>
      <c r="D353" s="4" t="s">
        <v>1196</v>
      </c>
      <c r="E353" s="4" t="s">
        <v>1157</v>
      </c>
      <c r="F353" s="4" t="s">
        <v>1197</v>
      </c>
      <c r="G353" s="47">
        <v>374</v>
      </c>
      <c r="H353" s="51" t="s">
        <v>1161</v>
      </c>
      <c r="I353" s="227" t="s">
        <v>1245</v>
      </c>
      <c r="J353" s="64"/>
    </row>
    <row r="354" spans="1:10" x14ac:dyDescent="0.25">
      <c r="A354" s="39" t="s">
        <v>386</v>
      </c>
      <c r="B354" s="41" t="s">
        <v>992</v>
      </c>
      <c r="C354" s="44" t="s">
        <v>198</v>
      </c>
      <c r="D354" s="4" t="s">
        <v>1182</v>
      </c>
      <c r="E354" s="4" t="s">
        <v>1157</v>
      </c>
      <c r="F354" s="4" t="s">
        <v>1183</v>
      </c>
      <c r="G354" s="47">
        <v>261</v>
      </c>
      <c r="H354" s="51" t="s">
        <v>1161</v>
      </c>
      <c r="I354" s="227" t="s">
        <v>1245</v>
      </c>
      <c r="J354" s="215"/>
    </row>
    <row r="355" spans="1:10" x14ac:dyDescent="0.25">
      <c r="A355" s="39" t="s">
        <v>386</v>
      </c>
      <c r="B355" s="41" t="s">
        <v>992</v>
      </c>
      <c r="C355" s="44" t="s">
        <v>198</v>
      </c>
      <c r="D355" s="4" t="s">
        <v>1184</v>
      </c>
      <c r="E355" s="4" t="s">
        <v>1157</v>
      </c>
      <c r="F355" s="4" t="s">
        <v>1185</v>
      </c>
      <c r="G355" s="47">
        <v>262</v>
      </c>
      <c r="H355" s="51" t="s">
        <v>1161</v>
      </c>
      <c r="I355" s="227" t="s">
        <v>1245</v>
      </c>
      <c r="J355" s="215"/>
    </row>
    <row r="356" spans="1:10" x14ac:dyDescent="0.25">
      <c r="A356" s="39" t="s">
        <v>386</v>
      </c>
      <c r="B356" s="41" t="s">
        <v>992</v>
      </c>
      <c r="C356" s="44" t="s">
        <v>198</v>
      </c>
      <c r="D356" s="4" t="s">
        <v>1194</v>
      </c>
      <c r="E356" s="4" t="s">
        <v>1157</v>
      </c>
      <c r="F356" s="4" t="s">
        <v>1195</v>
      </c>
      <c r="G356" s="47">
        <v>355</v>
      </c>
      <c r="H356" s="51" t="s">
        <v>1161</v>
      </c>
      <c r="I356" s="227" t="s">
        <v>1245</v>
      </c>
      <c r="J356" s="215"/>
    </row>
    <row r="357" spans="1:10" x14ac:dyDescent="0.25">
      <c r="A357" s="37" t="s">
        <v>391</v>
      </c>
      <c r="B357" s="38" t="s">
        <v>1005</v>
      </c>
      <c r="C357" s="44" t="s">
        <v>198</v>
      </c>
      <c r="D357" s="4" t="s">
        <v>1186</v>
      </c>
      <c r="E357" s="4" t="s">
        <v>1157</v>
      </c>
      <c r="F357" s="4" t="s">
        <v>1187</v>
      </c>
      <c r="G357" s="47">
        <v>273</v>
      </c>
      <c r="H357" s="51" t="s">
        <v>1161</v>
      </c>
      <c r="I357" s="227" t="s">
        <v>1245</v>
      </c>
      <c r="J357" s="215"/>
    </row>
    <row r="358" spans="1:10" x14ac:dyDescent="0.25">
      <c r="A358" s="39" t="s">
        <v>391</v>
      </c>
      <c r="B358" s="41" t="s">
        <v>1210</v>
      </c>
      <c r="C358" s="44" t="s">
        <v>198</v>
      </c>
      <c r="D358" s="4" t="s">
        <v>1211</v>
      </c>
      <c r="E358" s="4" t="s">
        <v>1157</v>
      </c>
      <c r="F358" s="4" t="s">
        <v>1212</v>
      </c>
      <c r="G358" s="47">
        <v>85</v>
      </c>
      <c r="H358" s="51" t="s">
        <v>1161</v>
      </c>
      <c r="I358" s="227" t="s">
        <v>1245</v>
      </c>
      <c r="J358" s="64"/>
    </row>
    <row r="359" spans="1:10" x14ac:dyDescent="0.25">
      <c r="A359" s="37" t="s">
        <v>374</v>
      </c>
      <c r="B359" s="38" t="s">
        <v>1016</v>
      </c>
      <c r="C359" s="44" t="s">
        <v>198</v>
      </c>
      <c r="D359" s="4" t="s">
        <v>1162</v>
      </c>
      <c r="E359" s="4" t="s">
        <v>1157</v>
      </c>
      <c r="F359" s="4" t="s">
        <v>1163</v>
      </c>
      <c r="G359" s="47">
        <v>70</v>
      </c>
      <c r="H359" s="51" t="s">
        <v>1155</v>
      </c>
      <c r="I359" s="227" t="s">
        <v>1245</v>
      </c>
      <c r="J359" s="215"/>
    </row>
    <row r="360" spans="1:10" x14ac:dyDescent="0.25">
      <c r="A360" s="30"/>
      <c r="B360" s="31"/>
      <c r="C360" s="31"/>
      <c r="D360" s="1"/>
      <c r="E360" s="1"/>
      <c r="F360" s="1" t="s">
        <v>1246</v>
      </c>
      <c r="G360" s="13">
        <v>166</v>
      </c>
      <c r="H360" s="207"/>
      <c r="I360" s="228">
        <v>0</v>
      </c>
      <c r="J360" s="229"/>
    </row>
    <row r="361" spans="1:10" ht="15.75" thickBot="1" x14ac:dyDescent="0.3">
      <c r="A361" s="43"/>
      <c r="B361" s="49"/>
      <c r="C361" s="49"/>
      <c r="D361" s="3"/>
      <c r="E361" s="3"/>
      <c r="F361" s="3" t="s">
        <v>1247</v>
      </c>
      <c r="G361" s="50">
        <v>67</v>
      </c>
      <c r="H361" s="214"/>
      <c r="I361" s="230" t="s">
        <v>1245</v>
      </c>
      <c r="J361" s="231"/>
    </row>
  </sheetData>
  <pageMargins left="0.7" right="0.7" top="0.75" bottom="0.75" header="0.3" footer="0.3"/>
  <pageSetup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workbookViewId="0">
      <selection activeCell="J22" sqref="J22"/>
    </sheetView>
  </sheetViews>
  <sheetFormatPr defaultRowHeight="15" x14ac:dyDescent="0.25"/>
  <cols>
    <col min="1" max="1" width="12.42578125" style="189" customWidth="1"/>
    <col min="2" max="3" width="9.140625" style="189"/>
  </cols>
  <sheetData>
    <row r="1" spans="1:7" s="290" customFormat="1" x14ac:dyDescent="0.25">
      <c r="A1" s="53" t="s">
        <v>1980</v>
      </c>
    </row>
    <row r="2" spans="1:7" s="290" customFormat="1" x14ac:dyDescent="0.25">
      <c r="A2" s="53" t="s">
        <v>1978</v>
      </c>
    </row>
    <row r="3" spans="1:7" s="290" customFormat="1" ht="15.75" thickBot="1" x14ac:dyDescent="0.3">
      <c r="A3" s="53" t="s">
        <v>1979</v>
      </c>
    </row>
    <row r="4" spans="1:7" x14ac:dyDescent="0.25">
      <c r="A4" s="100"/>
      <c r="B4" s="99"/>
      <c r="C4" s="99"/>
      <c r="D4" s="99" t="s">
        <v>1257</v>
      </c>
      <c r="E4" s="99" t="s">
        <v>1258</v>
      </c>
      <c r="F4" s="99" t="s">
        <v>477</v>
      </c>
      <c r="G4" s="102" t="s">
        <v>263</v>
      </c>
    </row>
    <row r="5" spans="1:7" x14ac:dyDescent="0.25">
      <c r="A5" s="104">
        <v>2275050011</v>
      </c>
      <c r="B5" s="163" t="s">
        <v>199</v>
      </c>
      <c r="C5" s="163" t="s">
        <v>195</v>
      </c>
      <c r="D5" s="163" t="s">
        <v>494</v>
      </c>
      <c r="E5" s="163" t="s">
        <v>495</v>
      </c>
      <c r="F5" s="203" t="s">
        <v>418</v>
      </c>
      <c r="G5" s="204">
        <v>0</v>
      </c>
    </row>
    <row r="6" spans="1:7" x14ac:dyDescent="0.25">
      <c r="A6" s="104">
        <v>2275050011</v>
      </c>
      <c r="B6" s="163" t="s">
        <v>199</v>
      </c>
      <c r="C6" s="163" t="s">
        <v>195</v>
      </c>
      <c r="D6" s="163" t="s">
        <v>496</v>
      </c>
      <c r="E6" s="163" t="s">
        <v>495</v>
      </c>
      <c r="F6" s="203" t="s">
        <v>350</v>
      </c>
      <c r="G6" s="164">
        <v>12</v>
      </c>
    </row>
    <row r="7" spans="1:7" x14ac:dyDescent="0.25">
      <c r="A7" s="104">
        <v>2275050011</v>
      </c>
      <c r="B7" s="163" t="s">
        <v>199</v>
      </c>
      <c r="C7" s="163" t="s">
        <v>195</v>
      </c>
      <c r="D7" s="163" t="s">
        <v>497</v>
      </c>
      <c r="E7" s="163" t="s">
        <v>495</v>
      </c>
      <c r="F7" s="203" t="s">
        <v>350</v>
      </c>
      <c r="G7" s="164">
        <v>40</v>
      </c>
    </row>
    <row r="8" spans="1:7" x14ac:dyDescent="0.25">
      <c r="A8" s="104">
        <v>2275050011</v>
      </c>
      <c r="B8" s="163" t="s">
        <v>199</v>
      </c>
      <c r="C8" s="163" t="s">
        <v>195</v>
      </c>
      <c r="D8" s="163" t="s">
        <v>498</v>
      </c>
      <c r="E8" s="163" t="s">
        <v>495</v>
      </c>
      <c r="F8" s="203" t="s">
        <v>436</v>
      </c>
      <c r="G8" s="164">
        <v>0</v>
      </c>
    </row>
    <row r="9" spans="1:7" x14ac:dyDescent="0.25">
      <c r="A9" s="104">
        <v>2275050011</v>
      </c>
      <c r="B9" s="163" t="s">
        <v>199</v>
      </c>
      <c r="C9" s="163" t="s">
        <v>195</v>
      </c>
      <c r="D9" s="163" t="s">
        <v>499</v>
      </c>
      <c r="E9" s="163" t="s">
        <v>495</v>
      </c>
      <c r="F9" s="203" t="s">
        <v>418</v>
      </c>
      <c r="G9" s="164">
        <v>40</v>
      </c>
    </row>
    <row r="10" spans="1:7" x14ac:dyDescent="0.25">
      <c r="A10" s="104">
        <v>2275050011</v>
      </c>
      <c r="B10" s="163" t="s">
        <v>199</v>
      </c>
      <c r="C10" s="163" t="s">
        <v>195</v>
      </c>
      <c r="D10" s="163" t="s">
        <v>500</v>
      </c>
      <c r="E10" s="163" t="s">
        <v>495</v>
      </c>
      <c r="F10" s="203" t="s">
        <v>429</v>
      </c>
      <c r="G10" s="164">
        <v>0</v>
      </c>
    </row>
    <row r="11" spans="1:7" x14ac:dyDescent="0.25">
      <c r="A11" s="104">
        <v>2275050011</v>
      </c>
      <c r="B11" s="163" t="s">
        <v>199</v>
      </c>
      <c r="C11" s="163" t="s">
        <v>195</v>
      </c>
      <c r="D11" s="163" t="s">
        <v>501</v>
      </c>
      <c r="E11" s="163" t="s">
        <v>495</v>
      </c>
      <c r="F11" s="203" t="s">
        <v>341</v>
      </c>
      <c r="G11" s="164">
        <v>8</v>
      </c>
    </row>
    <row r="12" spans="1:7" x14ac:dyDescent="0.25">
      <c r="A12" s="104">
        <v>2275050011</v>
      </c>
      <c r="B12" s="163" t="s">
        <v>199</v>
      </c>
      <c r="C12" s="163" t="s">
        <v>195</v>
      </c>
      <c r="D12" s="163" t="s">
        <v>502</v>
      </c>
      <c r="E12" s="163" t="s">
        <v>495</v>
      </c>
      <c r="F12" s="203" t="s">
        <v>391</v>
      </c>
      <c r="G12" s="164">
        <v>25</v>
      </c>
    </row>
    <row r="13" spans="1:7" x14ac:dyDescent="0.25">
      <c r="A13" s="104">
        <v>2275050011</v>
      </c>
      <c r="B13" s="163" t="s">
        <v>199</v>
      </c>
      <c r="C13" s="163" t="s">
        <v>195</v>
      </c>
      <c r="D13" s="163" t="s">
        <v>503</v>
      </c>
      <c r="E13" s="163" t="s">
        <v>495</v>
      </c>
      <c r="F13" s="203" t="s">
        <v>328</v>
      </c>
      <c r="G13" s="164">
        <v>0</v>
      </c>
    </row>
    <row r="14" spans="1:7" x14ac:dyDescent="0.25">
      <c r="A14" s="104">
        <v>2275050011</v>
      </c>
      <c r="B14" s="163" t="s">
        <v>199</v>
      </c>
      <c r="C14" s="163" t="s">
        <v>195</v>
      </c>
      <c r="D14" s="163" t="s">
        <v>504</v>
      </c>
      <c r="E14" s="163" t="s">
        <v>495</v>
      </c>
      <c r="F14" s="203" t="s">
        <v>350</v>
      </c>
      <c r="G14" s="164">
        <v>50</v>
      </c>
    </row>
    <row r="15" spans="1:7" x14ac:dyDescent="0.25">
      <c r="A15" s="104">
        <v>2275050011</v>
      </c>
      <c r="B15" s="163" t="s">
        <v>199</v>
      </c>
      <c r="C15" s="163" t="s">
        <v>195</v>
      </c>
      <c r="D15" s="163" t="s">
        <v>505</v>
      </c>
      <c r="E15" s="163" t="s">
        <v>495</v>
      </c>
      <c r="F15" s="203" t="s">
        <v>369</v>
      </c>
      <c r="G15" s="164">
        <v>0</v>
      </c>
    </row>
    <row r="16" spans="1:7" x14ac:dyDescent="0.25">
      <c r="A16" s="104">
        <v>2275050011</v>
      </c>
      <c r="B16" s="163" t="s">
        <v>199</v>
      </c>
      <c r="C16" s="163" t="s">
        <v>195</v>
      </c>
      <c r="D16" s="163" t="s">
        <v>506</v>
      </c>
      <c r="E16" s="163" t="s">
        <v>495</v>
      </c>
      <c r="F16" s="203" t="s">
        <v>418</v>
      </c>
      <c r="G16" s="164">
        <v>6</v>
      </c>
    </row>
    <row r="17" spans="1:7" x14ac:dyDescent="0.25">
      <c r="A17" s="104">
        <v>2275050011</v>
      </c>
      <c r="B17" s="163" t="s">
        <v>199</v>
      </c>
      <c r="C17" s="163" t="s">
        <v>195</v>
      </c>
      <c r="D17" s="163" t="s">
        <v>507</v>
      </c>
      <c r="E17" s="163" t="s">
        <v>495</v>
      </c>
      <c r="F17" s="203" t="s">
        <v>486</v>
      </c>
      <c r="G17" s="164">
        <v>100</v>
      </c>
    </row>
    <row r="18" spans="1:7" x14ac:dyDescent="0.25">
      <c r="A18" s="104">
        <v>2275050011</v>
      </c>
      <c r="B18" s="163" t="s">
        <v>199</v>
      </c>
      <c r="C18" s="163" t="s">
        <v>195</v>
      </c>
      <c r="D18" s="163" t="s">
        <v>508</v>
      </c>
      <c r="E18" s="163" t="s">
        <v>495</v>
      </c>
      <c r="F18" s="203" t="s">
        <v>486</v>
      </c>
      <c r="G18" s="164">
        <v>500</v>
      </c>
    </row>
    <row r="19" spans="1:7" x14ac:dyDescent="0.25">
      <c r="A19" s="104">
        <v>2275050011</v>
      </c>
      <c r="B19" s="163" t="s">
        <v>199</v>
      </c>
      <c r="C19" s="163" t="s">
        <v>195</v>
      </c>
      <c r="D19" s="163" t="s">
        <v>509</v>
      </c>
      <c r="E19" s="163" t="s">
        <v>495</v>
      </c>
      <c r="F19" s="203" t="s">
        <v>429</v>
      </c>
      <c r="G19" s="164">
        <v>40</v>
      </c>
    </row>
    <row r="20" spans="1:7" x14ac:dyDescent="0.25">
      <c r="A20" s="104">
        <v>2275050011</v>
      </c>
      <c r="B20" s="163" t="s">
        <v>199</v>
      </c>
      <c r="C20" s="163" t="s">
        <v>195</v>
      </c>
      <c r="D20" s="163" t="s">
        <v>510</v>
      </c>
      <c r="E20" s="163" t="s">
        <v>495</v>
      </c>
      <c r="F20" s="203" t="s">
        <v>441</v>
      </c>
      <c r="G20" s="164">
        <v>80</v>
      </c>
    </row>
    <row r="21" spans="1:7" x14ac:dyDescent="0.25">
      <c r="A21" s="104">
        <v>2275050011</v>
      </c>
      <c r="B21" s="163" t="s">
        <v>199</v>
      </c>
      <c r="C21" s="163" t="s">
        <v>195</v>
      </c>
      <c r="D21" s="163" t="s">
        <v>511</v>
      </c>
      <c r="E21" s="163" t="s">
        <v>495</v>
      </c>
      <c r="F21" s="203" t="s">
        <v>429</v>
      </c>
      <c r="G21" s="164">
        <v>5</v>
      </c>
    </row>
    <row r="22" spans="1:7" x14ac:dyDescent="0.25">
      <c r="A22" s="104">
        <v>2275050011</v>
      </c>
      <c r="B22" s="163" t="s">
        <v>199</v>
      </c>
      <c r="C22" s="163" t="s">
        <v>195</v>
      </c>
      <c r="D22" s="163" t="s">
        <v>507</v>
      </c>
      <c r="E22" s="163" t="s">
        <v>495</v>
      </c>
      <c r="F22" s="203" t="s">
        <v>418</v>
      </c>
      <c r="G22" s="164">
        <v>25</v>
      </c>
    </row>
    <row r="23" spans="1:7" x14ac:dyDescent="0.25">
      <c r="A23" s="104">
        <v>2275050011</v>
      </c>
      <c r="B23" s="163" t="s">
        <v>199</v>
      </c>
      <c r="C23" s="163" t="s">
        <v>195</v>
      </c>
      <c r="D23" s="163" t="s">
        <v>498</v>
      </c>
      <c r="E23" s="163" t="s">
        <v>495</v>
      </c>
      <c r="F23" s="203" t="s">
        <v>418</v>
      </c>
      <c r="G23" s="164">
        <v>10</v>
      </c>
    </row>
    <row r="24" spans="1:7" x14ac:dyDescent="0.25">
      <c r="A24" s="104">
        <v>2275050011</v>
      </c>
      <c r="B24" s="163" t="s">
        <v>199</v>
      </c>
      <c r="C24" s="163" t="s">
        <v>195</v>
      </c>
      <c r="D24" s="163" t="s">
        <v>512</v>
      </c>
      <c r="E24" s="163" t="s">
        <v>495</v>
      </c>
      <c r="F24" s="203" t="s">
        <v>486</v>
      </c>
      <c r="G24" s="164">
        <v>100</v>
      </c>
    </row>
    <row r="25" spans="1:7" x14ac:dyDescent="0.25">
      <c r="A25" s="104">
        <v>2275050011</v>
      </c>
      <c r="B25" s="163" t="s">
        <v>199</v>
      </c>
      <c r="C25" s="163" t="s">
        <v>195</v>
      </c>
      <c r="D25" s="163" t="s">
        <v>513</v>
      </c>
      <c r="E25" s="163" t="s">
        <v>495</v>
      </c>
      <c r="F25" s="203" t="s">
        <v>391</v>
      </c>
      <c r="G25" s="164">
        <v>40</v>
      </c>
    </row>
    <row r="26" spans="1:7" x14ac:dyDescent="0.25">
      <c r="A26" s="104">
        <v>2275050011</v>
      </c>
      <c r="B26" s="163" t="s">
        <v>199</v>
      </c>
      <c r="C26" s="163" t="s">
        <v>195</v>
      </c>
      <c r="D26" s="163" t="s">
        <v>514</v>
      </c>
      <c r="E26" s="163" t="s">
        <v>495</v>
      </c>
      <c r="F26" s="203" t="s">
        <v>391</v>
      </c>
      <c r="G26" s="164">
        <v>50</v>
      </c>
    </row>
    <row r="27" spans="1:7" x14ac:dyDescent="0.25">
      <c r="A27" s="104">
        <v>2275050011</v>
      </c>
      <c r="B27" s="163" t="s">
        <v>199</v>
      </c>
      <c r="C27" s="163" t="s">
        <v>195</v>
      </c>
      <c r="D27" s="163" t="s">
        <v>515</v>
      </c>
      <c r="E27" s="163" t="s">
        <v>495</v>
      </c>
      <c r="F27" s="203" t="s">
        <v>391</v>
      </c>
      <c r="G27" s="164">
        <v>100</v>
      </c>
    </row>
    <row r="28" spans="1:7" x14ac:dyDescent="0.25">
      <c r="A28" s="104">
        <v>2275050011</v>
      </c>
      <c r="B28" s="163" t="s">
        <v>199</v>
      </c>
      <c r="C28" s="163" t="s">
        <v>195</v>
      </c>
      <c r="D28" s="163" t="s">
        <v>516</v>
      </c>
      <c r="E28" s="163" t="s">
        <v>517</v>
      </c>
      <c r="F28" s="203" t="s">
        <v>354</v>
      </c>
      <c r="G28" s="164">
        <v>1400</v>
      </c>
    </row>
    <row r="29" spans="1:7" x14ac:dyDescent="0.25">
      <c r="A29" s="104">
        <v>2275050011</v>
      </c>
      <c r="B29" s="163" t="s">
        <v>199</v>
      </c>
      <c r="C29" s="163" t="s">
        <v>195</v>
      </c>
      <c r="D29" s="163" t="s">
        <v>518</v>
      </c>
      <c r="E29" s="163" t="s">
        <v>517</v>
      </c>
      <c r="F29" s="203" t="s">
        <v>328</v>
      </c>
      <c r="G29" s="164">
        <v>150</v>
      </c>
    </row>
    <row r="30" spans="1:7" x14ac:dyDescent="0.25">
      <c r="A30" s="104">
        <v>2275050011</v>
      </c>
      <c r="B30" s="163" t="s">
        <v>199</v>
      </c>
      <c r="C30" s="163" t="s">
        <v>195</v>
      </c>
      <c r="D30" s="163" t="s">
        <v>519</v>
      </c>
      <c r="E30" s="163" t="s">
        <v>517</v>
      </c>
      <c r="F30" s="203" t="s">
        <v>350</v>
      </c>
      <c r="G30" s="164">
        <v>30</v>
      </c>
    </row>
    <row r="31" spans="1:7" x14ac:dyDescent="0.25">
      <c r="A31" s="104">
        <v>2275050011</v>
      </c>
      <c r="B31" s="163" t="s">
        <v>199</v>
      </c>
      <c r="C31" s="163" t="s">
        <v>195</v>
      </c>
      <c r="D31" s="163" t="s">
        <v>520</v>
      </c>
      <c r="E31" s="163" t="s">
        <v>517</v>
      </c>
      <c r="F31" s="203" t="s">
        <v>350</v>
      </c>
      <c r="G31" s="164">
        <v>500</v>
      </c>
    </row>
    <row r="32" spans="1:7" x14ac:dyDescent="0.25">
      <c r="A32" s="104">
        <v>2275050011</v>
      </c>
      <c r="B32" s="163" t="s">
        <v>199</v>
      </c>
      <c r="C32" s="163" t="s">
        <v>195</v>
      </c>
      <c r="D32" s="163" t="s">
        <v>521</v>
      </c>
      <c r="E32" s="163" t="s">
        <v>517</v>
      </c>
      <c r="F32" s="203" t="s">
        <v>341</v>
      </c>
      <c r="G32" s="164">
        <v>150</v>
      </c>
    </row>
    <row r="33" spans="1:9" x14ac:dyDescent="0.25">
      <c r="A33" s="104">
        <v>2275050011</v>
      </c>
      <c r="B33" s="163" t="s">
        <v>199</v>
      </c>
      <c r="C33" s="163" t="s">
        <v>195</v>
      </c>
      <c r="D33" s="163" t="s">
        <v>522</v>
      </c>
      <c r="E33" s="163" t="s">
        <v>517</v>
      </c>
      <c r="F33" s="203" t="s">
        <v>328</v>
      </c>
      <c r="G33" s="164">
        <v>365</v>
      </c>
    </row>
    <row r="34" spans="1:9" x14ac:dyDescent="0.25">
      <c r="A34" s="104">
        <v>2275050011</v>
      </c>
      <c r="B34" s="163" t="s">
        <v>199</v>
      </c>
      <c r="C34" s="163" t="s">
        <v>195</v>
      </c>
      <c r="D34" s="163" t="s">
        <v>523</v>
      </c>
      <c r="E34" s="163" t="s">
        <v>517</v>
      </c>
      <c r="F34" s="203" t="s">
        <v>364</v>
      </c>
      <c r="G34" s="164">
        <f>200*0.7</f>
        <v>140</v>
      </c>
    </row>
    <row r="35" spans="1:9" x14ac:dyDescent="0.25">
      <c r="A35" s="104">
        <v>2275050011</v>
      </c>
      <c r="B35" s="163" t="s">
        <v>199</v>
      </c>
      <c r="C35" s="163" t="s">
        <v>195</v>
      </c>
      <c r="D35" s="163" t="s">
        <v>523</v>
      </c>
      <c r="E35" s="163" t="s">
        <v>517</v>
      </c>
      <c r="F35" s="203" t="s">
        <v>364</v>
      </c>
      <c r="G35" s="164">
        <f>60</f>
        <v>60</v>
      </c>
    </row>
    <row r="36" spans="1:9" x14ac:dyDescent="0.25">
      <c r="A36" s="104">
        <v>2275050011</v>
      </c>
      <c r="B36" s="163" t="s">
        <v>199</v>
      </c>
      <c r="C36" s="163" t="s">
        <v>195</v>
      </c>
      <c r="D36" s="163" t="s">
        <v>524</v>
      </c>
      <c r="E36" s="163" t="s">
        <v>517</v>
      </c>
      <c r="F36" s="203" t="s">
        <v>429</v>
      </c>
      <c r="G36" s="164">
        <v>520</v>
      </c>
    </row>
    <row r="37" spans="1:9" x14ac:dyDescent="0.25">
      <c r="A37" s="104">
        <v>2275050011</v>
      </c>
      <c r="B37" s="163" t="s">
        <v>199</v>
      </c>
      <c r="C37" s="163" t="s">
        <v>195</v>
      </c>
      <c r="D37" s="163" t="s">
        <v>525</v>
      </c>
      <c r="E37" s="163" t="s">
        <v>517</v>
      </c>
      <c r="F37" s="203" t="s">
        <v>391</v>
      </c>
      <c r="G37" s="164">
        <v>500</v>
      </c>
    </row>
    <row r="38" spans="1:9" x14ac:dyDescent="0.25">
      <c r="A38" s="104">
        <v>2275050011</v>
      </c>
      <c r="B38" s="163" t="s">
        <v>199</v>
      </c>
      <c r="C38" s="163" t="s">
        <v>195</v>
      </c>
      <c r="D38" s="163" t="s">
        <v>526</v>
      </c>
      <c r="E38" s="163" t="s">
        <v>517</v>
      </c>
      <c r="F38" s="203" t="s">
        <v>328</v>
      </c>
      <c r="G38" s="164">
        <v>100</v>
      </c>
    </row>
    <row r="39" spans="1:9" x14ac:dyDescent="0.25">
      <c r="A39" s="104">
        <v>2275050011</v>
      </c>
      <c r="B39" s="163" t="s">
        <v>199</v>
      </c>
      <c r="C39" s="163" t="s">
        <v>195</v>
      </c>
      <c r="D39" s="163" t="s">
        <v>527</v>
      </c>
      <c r="E39" s="163" t="s">
        <v>517</v>
      </c>
      <c r="F39" s="203" t="s">
        <v>350</v>
      </c>
      <c r="G39" s="164">
        <v>100</v>
      </c>
    </row>
    <row r="40" spans="1:9" x14ac:dyDescent="0.25">
      <c r="A40" s="104">
        <v>2275050011</v>
      </c>
      <c r="B40" s="163" t="s">
        <v>199</v>
      </c>
      <c r="C40" s="163" t="s">
        <v>195</v>
      </c>
      <c r="D40" s="163" t="s">
        <v>528</v>
      </c>
      <c r="E40" s="163" t="s">
        <v>517</v>
      </c>
      <c r="F40" s="203" t="s">
        <v>364</v>
      </c>
      <c r="G40" s="164">
        <v>100</v>
      </c>
    </row>
    <row r="41" spans="1:9" x14ac:dyDescent="0.25">
      <c r="A41" s="104">
        <v>2275050011</v>
      </c>
      <c r="B41" s="163" t="s">
        <v>199</v>
      </c>
      <c r="C41" s="163" t="s">
        <v>195</v>
      </c>
      <c r="D41" s="163" t="s">
        <v>529</v>
      </c>
      <c r="E41" s="163" t="s">
        <v>517</v>
      </c>
      <c r="F41" s="203" t="s">
        <v>418</v>
      </c>
      <c r="G41" s="164">
        <v>40</v>
      </c>
    </row>
    <row r="42" spans="1:9" x14ac:dyDescent="0.25">
      <c r="A42" s="104">
        <v>2275050011</v>
      </c>
      <c r="B42" s="163" t="s">
        <v>199</v>
      </c>
      <c r="C42" s="163" t="s">
        <v>195</v>
      </c>
      <c r="D42" s="163" t="s">
        <v>530</v>
      </c>
      <c r="E42" s="163" t="s">
        <v>517</v>
      </c>
      <c r="F42" s="203" t="s">
        <v>350</v>
      </c>
      <c r="G42" s="164">
        <v>300</v>
      </c>
    </row>
    <row r="43" spans="1:9" x14ac:dyDescent="0.25">
      <c r="A43" s="104">
        <v>2275050011</v>
      </c>
      <c r="B43" s="163" t="s">
        <v>199</v>
      </c>
      <c r="C43" s="163" t="s">
        <v>195</v>
      </c>
      <c r="D43" s="163" t="s">
        <v>531</v>
      </c>
      <c r="E43" s="163" t="s">
        <v>517</v>
      </c>
      <c r="F43" s="203" t="s">
        <v>391</v>
      </c>
      <c r="G43" s="164">
        <v>100</v>
      </c>
    </row>
    <row r="44" spans="1:9" x14ac:dyDescent="0.25">
      <c r="A44" s="104">
        <v>2275050011</v>
      </c>
      <c r="B44" s="163" t="s">
        <v>199</v>
      </c>
      <c r="C44" s="163" t="s">
        <v>195</v>
      </c>
      <c r="D44" s="163" t="s">
        <v>532</v>
      </c>
      <c r="E44" s="163" t="s">
        <v>517</v>
      </c>
      <c r="F44" s="203" t="s">
        <v>391</v>
      </c>
      <c r="G44" s="164">
        <v>200</v>
      </c>
    </row>
    <row r="45" spans="1:9" x14ac:dyDescent="0.25">
      <c r="A45" s="104">
        <v>2275050011</v>
      </c>
      <c r="B45" s="163" t="s">
        <v>199</v>
      </c>
      <c r="C45" s="163" t="s">
        <v>195</v>
      </c>
      <c r="D45" s="163" t="s">
        <v>533</v>
      </c>
      <c r="E45" s="163" t="s">
        <v>517</v>
      </c>
      <c r="F45" s="203" t="s">
        <v>441</v>
      </c>
      <c r="G45" s="164">
        <v>0</v>
      </c>
    </row>
    <row r="46" spans="1:9" x14ac:dyDescent="0.25">
      <c r="A46" s="104">
        <v>2275050011</v>
      </c>
      <c r="B46" s="163" t="s">
        <v>199</v>
      </c>
      <c r="C46" s="163" t="s">
        <v>195</v>
      </c>
      <c r="D46" s="163" t="s">
        <v>534</v>
      </c>
      <c r="E46" s="163" t="s">
        <v>517</v>
      </c>
      <c r="F46" s="203" t="s">
        <v>369</v>
      </c>
      <c r="G46" s="164">
        <v>5</v>
      </c>
      <c r="H46" s="20"/>
      <c r="I46" s="28" t="s">
        <v>535</v>
      </c>
    </row>
    <row r="47" spans="1:9" x14ac:dyDescent="0.25">
      <c r="A47" s="104">
        <v>2275050011</v>
      </c>
      <c r="B47" s="163" t="s">
        <v>199</v>
      </c>
      <c r="C47" s="163" t="s">
        <v>195</v>
      </c>
      <c r="D47" s="163" t="s">
        <v>534</v>
      </c>
      <c r="E47" s="163" t="s">
        <v>517</v>
      </c>
      <c r="F47" s="203" t="s">
        <v>369</v>
      </c>
      <c r="G47" s="164">
        <v>5</v>
      </c>
      <c r="H47" s="20"/>
      <c r="I47" s="28" t="s">
        <v>536</v>
      </c>
    </row>
    <row r="48" spans="1:9" x14ac:dyDescent="0.25">
      <c r="A48" s="104">
        <v>2275050011</v>
      </c>
      <c r="B48" s="163" t="s">
        <v>199</v>
      </c>
      <c r="C48" s="163" t="s">
        <v>195</v>
      </c>
      <c r="D48" s="163" t="s">
        <v>537</v>
      </c>
      <c r="E48" s="163" t="s">
        <v>517</v>
      </c>
      <c r="F48" s="203" t="s">
        <v>391</v>
      </c>
      <c r="G48" s="164">
        <v>30</v>
      </c>
    </row>
    <row r="49" spans="1:9" x14ac:dyDescent="0.25">
      <c r="A49" s="104">
        <v>2275050011</v>
      </c>
      <c r="B49" s="163" t="s">
        <v>199</v>
      </c>
      <c r="C49" s="163" t="s">
        <v>195</v>
      </c>
      <c r="D49" s="163" t="s">
        <v>538</v>
      </c>
      <c r="E49" s="163" t="s">
        <v>517</v>
      </c>
      <c r="F49" s="203" t="s">
        <v>486</v>
      </c>
      <c r="G49" s="164">
        <v>500</v>
      </c>
    </row>
    <row r="50" spans="1:9" x14ac:dyDescent="0.25">
      <c r="A50" s="104">
        <v>2275050011</v>
      </c>
      <c r="B50" s="163" t="s">
        <v>199</v>
      </c>
      <c r="C50" s="163" t="s">
        <v>195</v>
      </c>
      <c r="D50" s="163" t="s">
        <v>539</v>
      </c>
      <c r="E50" s="163" t="s">
        <v>517</v>
      </c>
      <c r="F50" s="203" t="s">
        <v>429</v>
      </c>
      <c r="G50" s="164">
        <v>5</v>
      </c>
      <c r="I50" s="28" t="s">
        <v>535</v>
      </c>
    </row>
    <row r="51" spans="1:9" x14ac:dyDescent="0.25">
      <c r="A51" s="104">
        <v>2275050011</v>
      </c>
      <c r="B51" s="163" t="s">
        <v>199</v>
      </c>
      <c r="C51" s="163" t="s">
        <v>195</v>
      </c>
      <c r="D51" s="163" t="s">
        <v>539</v>
      </c>
      <c r="E51" s="163" t="s">
        <v>517</v>
      </c>
      <c r="F51" s="205" t="s">
        <v>429</v>
      </c>
      <c r="G51" s="164">
        <v>5</v>
      </c>
      <c r="I51" s="22" t="s">
        <v>536</v>
      </c>
    </row>
    <row r="52" spans="1:9" x14ac:dyDescent="0.25">
      <c r="A52" s="104">
        <v>2275050011</v>
      </c>
      <c r="B52" s="163" t="s">
        <v>199</v>
      </c>
      <c r="C52" s="163" t="s">
        <v>195</v>
      </c>
      <c r="D52" s="163" t="s">
        <v>540</v>
      </c>
      <c r="E52" s="163" t="s">
        <v>517</v>
      </c>
      <c r="F52" s="203" t="s">
        <v>386</v>
      </c>
      <c r="G52" s="164">
        <v>300</v>
      </c>
    </row>
    <row r="53" spans="1:9" x14ac:dyDescent="0.25">
      <c r="A53" s="104">
        <v>2275050011</v>
      </c>
      <c r="B53" s="163" t="s">
        <v>199</v>
      </c>
      <c r="C53" s="163" t="s">
        <v>195</v>
      </c>
      <c r="D53" s="163" t="s">
        <v>541</v>
      </c>
      <c r="E53" s="163" t="s">
        <v>517</v>
      </c>
      <c r="F53" s="203" t="s">
        <v>486</v>
      </c>
      <c r="G53" s="164">
        <v>8</v>
      </c>
    </row>
    <row r="54" spans="1:9" x14ac:dyDescent="0.25">
      <c r="A54" s="104">
        <v>2275050011</v>
      </c>
      <c r="B54" s="163" t="s">
        <v>199</v>
      </c>
      <c r="C54" s="163" t="s">
        <v>195</v>
      </c>
      <c r="D54" s="163" t="s">
        <v>542</v>
      </c>
      <c r="E54" s="163" t="s">
        <v>517</v>
      </c>
      <c r="F54" s="203" t="s">
        <v>328</v>
      </c>
      <c r="G54" s="164">
        <v>6</v>
      </c>
    </row>
    <row r="55" spans="1:9" x14ac:dyDescent="0.25">
      <c r="A55" s="104">
        <v>2275050011</v>
      </c>
      <c r="B55" s="163" t="s">
        <v>199</v>
      </c>
      <c r="C55" s="163" t="s">
        <v>195</v>
      </c>
      <c r="D55" s="163" t="s">
        <v>543</v>
      </c>
      <c r="E55" s="163" t="s">
        <v>517</v>
      </c>
      <c r="F55" s="203" t="s">
        <v>418</v>
      </c>
      <c r="G55" s="164">
        <f>3*4*8</f>
        <v>96</v>
      </c>
    </row>
    <row r="56" spans="1:9" x14ac:dyDescent="0.25">
      <c r="A56" s="104">
        <v>2275050011</v>
      </c>
      <c r="B56" s="163" t="s">
        <v>199</v>
      </c>
      <c r="C56" s="163" t="s">
        <v>195</v>
      </c>
      <c r="D56" s="163" t="s">
        <v>544</v>
      </c>
      <c r="E56" s="163" t="s">
        <v>517</v>
      </c>
      <c r="F56" s="163" t="s">
        <v>545</v>
      </c>
      <c r="G56" s="164">
        <v>50</v>
      </c>
    </row>
    <row r="57" spans="1:9" x14ac:dyDescent="0.25">
      <c r="A57" s="104">
        <v>2275050011</v>
      </c>
      <c r="B57" s="163" t="s">
        <v>199</v>
      </c>
      <c r="C57" s="163" t="s">
        <v>195</v>
      </c>
      <c r="D57" s="163" t="s">
        <v>546</v>
      </c>
      <c r="E57" s="163" t="s">
        <v>517</v>
      </c>
      <c r="F57" s="203" t="s">
        <v>418</v>
      </c>
      <c r="G57" s="164">
        <v>400</v>
      </c>
    </row>
    <row r="58" spans="1:9" x14ac:dyDescent="0.25">
      <c r="A58" s="104">
        <v>2275050011</v>
      </c>
      <c r="B58" s="163" t="s">
        <v>199</v>
      </c>
      <c r="C58" s="163" t="s">
        <v>195</v>
      </c>
      <c r="D58" s="163" t="s">
        <v>547</v>
      </c>
      <c r="E58" s="163" t="s">
        <v>517</v>
      </c>
      <c r="F58" s="203" t="s">
        <v>364</v>
      </c>
      <c r="G58" s="164">
        <v>1500</v>
      </c>
    </row>
    <row r="59" spans="1:9" x14ac:dyDescent="0.25">
      <c r="A59" s="104">
        <v>2275050011</v>
      </c>
      <c r="B59" s="163" t="s">
        <v>199</v>
      </c>
      <c r="C59" s="163" t="s">
        <v>195</v>
      </c>
      <c r="D59" s="163" t="s">
        <v>548</v>
      </c>
      <c r="E59" s="163" t="s">
        <v>517</v>
      </c>
      <c r="F59" s="203" t="s">
        <v>350</v>
      </c>
      <c r="G59" s="164">
        <v>100</v>
      </c>
    </row>
    <row r="60" spans="1:9" x14ac:dyDescent="0.25">
      <c r="A60" s="104">
        <v>2275050011</v>
      </c>
      <c r="B60" s="163" t="s">
        <v>199</v>
      </c>
      <c r="C60" s="163" t="s">
        <v>195</v>
      </c>
      <c r="D60" s="163" t="s">
        <v>549</v>
      </c>
      <c r="E60" s="163" t="s">
        <v>517</v>
      </c>
      <c r="F60" s="203" t="s">
        <v>418</v>
      </c>
      <c r="G60" s="164">
        <v>30</v>
      </c>
    </row>
    <row r="61" spans="1:9" x14ac:dyDescent="0.25">
      <c r="A61" s="104">
        <v>2275050011</v>
      </c>
      <c r="B61" s="163" t="s">
        <v>199</v>
      </c>
      <c r="C61" s="163" t="s">
        <v>195</v>
      </c>
      <c r="D61" s="163" t="s">
        <v>550</v>
      </c>
      <c r="E61" s="163" t="s">
        <v>517</v>
      </c>
      <c r="F61" s="203" t="s">
        <v>328</v>
      </c>
      <c r="G61" s="164">
        <v>50</v>
      </c>
    </row>
    <row r="62" spans="1:9" ht="15.75" thickBot="1" x14ac:dyDescent="0.3">
      <c r="A62" s="105">
        <v>2275050011</v>
      </c>
      <c r="B62" s="162" t="s">
        <v>199</v>
      </c>
      <c r="C62" s="162" t="s">
        <v>195</v>
      </c>
      <c r="D62" s="162" t="s">
        <v>551</v>
      </c>
      <c r="E62" s="162" t="s">
        <v>517</v>
      </c>
      <c r="F62" s="206" t="s">
        <v>369</v>
      </c>
      <c r="G62" s="161">
        <v>12</v>
      </c>
    </row>
    <row r="63" spans="1:9" ht="17.25" x14ac:dyDescent="0.25">
      <c r="A63" s="7" t="s">
        <v>1292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X40"/>
  <sheetViews>
    <sheetView workbookViewId="0">
      <selection activeCell="F19" sqref="F19"/>
    </sheetView>
  </sheetViews>
  <sheetFormatPr defaultRowHeight="15" x14ac:dyDescent="0.25"/>
  <cols>
    <col min="1" max="3" width="9.140625" style="118"/>
    <col min="4" max="4" width="15" style="118" customWidth="1"/>
    <col min="5" max="92" width="9.140625" style="118"/>
    <col min="93" max="93" width="13" style="118" customWidth="1"/>
    <col min="94" max="16384" width="9.140625" style="118"/>
  </cols>
  <sheetData>
    <row r="1" spans="1:102" s="290" customFormat="1" x14ac:dyDescent="0.25">
      <c r="A1" s="53" t="s">
        <v>1999</v>
      </c>
    </row>
    <row r="2" spans="1:102" s="290" customFormat="1" x14ac:dyDescent="0.25">
      <c r="A2" s="53" t="s">
        <v>1978</v>
      </c>
    </row>
    <row r="3" spans="1:102" s="290" customFormat="1" ht="15.75" thickBot="1" x14ac:dyDescent="0.3">
      <c r="A3" s="53" t="s">
        <v>1979</v>
      </c>
    </row>
    <row r="4" spans="1:102" s="99" customFormat="1" x14ac:dyDescent="0.25">
      <c r="A4" s="100" t="s">
        <v>1949</v>
      </c>
      <c r="AL4" s="316" t="s">
        <v>1939</v>
      </c>
    </row>
    <row r="5" spans="1:102" s="163" customFormat="1" x14ac:dyDescent="0.25">
      <c r="A5" s="104" t="s">
        <v>1826</v>
      </c>
      <c r="B5" s="163" t="s">
        <v>321</v>
      </c>
      <c r="C5" s="166" t="s">
        <v>322</v>
      </c>
      <c r="E5" s="163" t="s">
        <v>1827</v>
      </c>
      <c r="F5" s="163" t="s">
        <v>1828</v>
      </c>
      <c r="G5" s="163" t="s">
        <v>1829</v>
      </c>
      <c r="H5" s="163" t="s">
        <v>1830</v>
      </c>
      <c r="I5" s="163" t="s">
        <v>1831</v>
      </c>
      <c r="K5" s="163" t="s">
        <v>324</v>
      </c>
      <c r="L5" s="163" t="s">
        <v>325</v>
      </c>
      <c r="M5" s="163" t="s">
        <v>326</v>
      </c>
      <c r="N5" s="163" t="s">
        <v>454</v>
      </c>
      <c r="O5" s="163" t="s">
        <v>1832</v>
      </c>
      <c r="P5" s="163" t="s">
        <v>1833</v>
      </c>
      <c r="Q5" s="163" t="s">
        <v>1834</v>
      </c>
      <c r="R5" s="163" t="s">
        <v>1835</v>
      </c>
      <c r="S5" s="163" t="s">
        <v>1836</v>
      </c>
      <c r="T5" s="163" t="s">
        <v>1837</v>
      </c>
      <c r="U5" s="163" t="s">
        <v>1838</v>
      </c>
      <c r="V5" s="163" t="s">
        <v>1839</v>
      </c>
      <c r="W5" s="163" t="s">
        <v>1840</v>
      </c>
      <c r="X5" s="163" t="s">
        <v>1841</v>
      </c>
      <c r="Y5" s="163" t="s">
        <v>1842</v>
      </c>
      <c r="Z5" s="163" t="s">
        <v>1843</v>
      </c>
      <c r="AA5" s="163" t="s">
        <v>1844</v>
      </c>
      <c r="AB5" s="163" t="s">
        <v>1845</v>
      </c>
      <c r="AC5" s="163" t="s">
        <v>1846</v>
      </c>
      <c r="AD5" s="163" t="s">
        <v>1847</v>
      </c>
      <c r="AE5" s="163" t="s">
        <v>1848</v>
      </c>
      <c r="AF5" s="163" t="s">
        <v>1849</v>
      </c>
      <c r="AG5" s="163" t="s">
        <v>1850</v>
      </c>
      <c r="AH5" s="163" t="s">
        <v>1851</v>
      </c>
      <c r="AI5" s="163" t="s">
        <v>1852</v>
      </c>
      <c r="AJ5" s="163" t="s">
        <v>1853</v>
      </c>
      <c r="AK5" s="163" t="s">
        <v>1854</v>
      </c>
      <c r="AL5" s="163" t="s">
        <v>1855</v>
      </c>
      <c r="AM5" s="163" t="s">
        <v>1856</v>
      </c>
      <c r="AN5" s="163" t="s">
        <v>1857</v>
      </c>
      <c r="AO5" s="163" t="s">
        <v>1858</v>
      </c>
      <c r="AP5" s="163" t="s">
        <v>1859</v>
      </c>
      <c r="AQ5" s="163" t="s">
        <v>1860</v>
      </c>
      <c r="AR5" s="163" t="s">
        <v>1861</v>
      </c>
      <c r="AS5" s="163" t="s">
        <v>1862</v>
      </c>
      <c r="AT5" s="163" t="s">
        <v>1863</v>
      </c>
      <c r="AU5" s="163" t="s">
        <v>1864</v>
      </c>
      <c r="AV5" s="163" t="s">
        <v>1865</v>
      </c>
      <c r="AW5" s="163" t="s">
        <v>1866</v>
      </c>
      <c r="AX5" s="163" t="s">
        <v>1867</v>
      </c>
      <c r="AY5" s="163" t="s">
        <v>1868</v>
      </c>
      <c r="AZ5" s="163" t="s">
        <v>1869</v>
      </c>
      <c r="BA5" s="163" t="s">
        <v>1870</v>
      </c>
      <c r="BB5" s="163" t="s">
        <v>1871</v>
      </c>
      <c r="BC5" s="163" t="s">
        <v>1872</v>
      </c>
      <c r="BD5" s="163" t="s">
        <v>1873</v>
      </c>
      <c r="BE5" s="163" t="s">
        <v>1874</v>
      </c>
      <c r="BF5" s="163" t="s">
        <v>1875</v>
      </c>
      <c r="BG5" s="163" t="s">
        <v>1876</v>
      </c>
      <c r="BH5" s="163" t="s">
        <v>1877</v>
      </c>
      <c r="BI5" s="163" t="s">
        <v>1878</v>
      </c>
      <c r="BJ5" s="163" t="s">
        <v>1879</v>
      </c>
      <c r="BK5" s="163" t="s">
        <v>1880</v>
      </c>
      <c r="BL5" s="163" t="s">
        <v>1881</v>
      </c>
      <c r="BM5" s="163" t="s">
        <v>1882</v>
      </c>
      <c r="BN5" s="163" t="s">
        <v>1883</v>
      </c>
      <c r="BO5" s="163" t="s">
        <v>1884</v>
      </c>
      <c r="BP5" s="163" t="s">
        <v>1885</v>
      </c>
      <c r="BQ5" s="163" t="s">
        <v>1886</v>
      </c>
      <c r="BR5" s="163" t="s">
        <v>1887</v>
      </c>
      <c r="BS5" s="163" t="s">
        <v>1888</v>
      </c>
      <c r="BT5" s="163" t="s">
        <v>1889</v>
      </c>
      <c r="BU5" s="163" t="s">
        <v>1890</v>
      </c>
      <c r="BV5" s="163" t="s">
        <v>1891</v>
      </c>
      <c r="BW5" s="163" t="s">
        <v>1892</v>
      </c>
      <c r="BX5" s="163" t="s">
        <v>1893</v>
      </c>
      <c r="BY5" s="163" t="s">
        <v>1894</v>
      </c>
      <c r="BZ5" s="163" t="s">
        <v>1895</v>
      </c>
      <c r="CA5" s="163" t="s">
        <v>1896</v>
      </c>
      <c r="CB5" s="163" t="s">
        <v>1897</v>
      </c>
      <c r="CC5" s="163" t="s">
        <v>455</v>
      </c>
      <c r="CD5" s="163" t="s">
        <v>456</v>
      </c>
      <c r="CE5" s="163" t="s">
        <v>457</v>
      </c>
      <c r="CF5" s="163" t="s">
        <v>458</v>
      </c>
      <c r="CG5" s="163" t="s">
        <v>459</v>
      </c>
      <c r="CH5" s="163" t="s">
        <v>460</v>
      </c>
      <c r="CI5" s="163" t="s">
        <v>461</v>
      </c>
      <c r="CJ5" s="163" t="s">
        <v>462</v>
      </c>
      <c r="CK5" s="163" t="s">
        <v>463</v>
      </c>
      <c r="CL5" s="163" t="s">
        <v>464</v>
      </c>
      <c r="CM5" s="163" t="s">
        <v>465</v>
      </c>
      <c r="CN5" s="163" t="s">
        <v>466</v>
      </c>
      <c r="CO5" s="163" t="s">
        <v>467</v>
      </c>
      <c r="CP5" s="163" t="s">
        <v>468</v>
      </c>
      <c r="CQ5" s="163" t="s">
        <v>1898</v>
      </c>
      <c r="CR5" s="163" t="s">
        <v>1899</v>
      </c>
      <c r="CS5" s="163" t="s">
        <v>1900</v>
      </c>
      <c r="CT5" s="163" t="s">
        <v>1901</v>
      </c>
      <c r="CU5" s="163" t="s">
        <v>1902</v>
      </c>
      <c r="CV5" s="163" t="s">
        <v>1903</v>
      </c>
      <c r="CW5" s="163" t="s">
        <v>1904</v>
      </c>
      <c r="CX5" s="163" t="s">
        <v>1905</v>
      </c>
    </row>
    <row r="6" spans="1:102" s="163" customFormat="1" x14ac:dyDescent="0.25">
      <c r="A6" s="104" t="s">
        <v>1397</v>
      </c>
      <c r="B6" s="163" t="s">
        <v>327</v>
      </c>
      <c r="C6" s="166" t="s">
        <v>336</v>
      </c>
      <c r="D6" s="306"/>
      <c r="E6" s="163">
        <v>41564</v>
      </c>
      <c r="F6" s="163" t="s">
        <v>1398</v>
      </c>
      <c r="G6" s="163" t="s">
        <v>1399</v>
      </c>
      <c r="H6" s="163" t="s">
        <v>330</v>
      </c>
      <c r="I6" s="163" t="s">
        <v>1400</v>
      </c>
      <c r="K6" s="163" t="s">
        <v>330</v>
      </c>
      <c r="L6" s="163" t="s">
        <v>337</v>
      </c>
      <c r="M6" s="163" t="s">
        <v>338</v>
      </c>
      <c r="N6" s="163" t="s">
        <v>480</v>
      </c>
      <c r="O6" s="163" t="s">
        <v>480</v>
      </c>
      <c r="P6" s="163" t="s">
        <v>1401</v>
      </c>
      <c r="Q6" s="163" t="s">
        <v>1402</v>
      </c>
      <c r="R6" s="163" t="s">
        <v>1403</v>
      </c>
      <c r="S6" s="163" t="s">
        <v>1404</v>
      </c>
      <c r="T6" s="163" t="s">
        <v>1405</v>
      </c>
      <c r="U6" s="163" t="s">
        <v>1406</v>
      </c>
      <c r="V6" s="163" t="s">
        <v>1407</v>
      </c>
      <c r="W6" s="163" t="s">
        <v>1408</v>
      </c>
      <c r="X6" s="163" t="s">
        <v>1409</v>
      </c>
      <c r="Y6" s="163" t="s">
        <v>1410</v>
      </c>
      <c r="Z6" s="163" t="s">
        <v>1411</v>
      </c>
      <c r="AA6" s="163" t="s">
        <v>1412</v>
      </c>
      <c r="AB6" s="163" t="s">
        <v>18</v>
      </c>
      <c r="AC6" s="163">
        <v>583</v>
      </c>
      <c r="AD6" s="163" t="s">
        <v>18</v>
      </c>
      <c r="AE6" s="163" t="s">
        <v>1413</v>
      </c>
      <c r="AF6" s="163">
        <v>2000</v>
      </c>
      <c r="AG6" s="163">
        <v>1017</v>
      </c>
      <c r="AH6" s="163" t="s">
        <v>1414</v>
      </c>
      <c r="AI6" s="163">
        <v>2</v>
      </c>
      <c r="AJ6" s="163" t="s">
        <v>1415</v>
      </c>
      <c r="AK6" s="163">
        <v>12</v>
      </c>
      <c r="AL6" s="163" t="s">
        <v>1416</v>
      </c>
      <c r="AM6" s="163" t="s">
        <v>1417</v>
      </c>
      <c r="AN6" s="163" t="s">
        <v>1414</v>
      </c>
      <c r="AR6" s="163" t="s">
        <v>1415</v>
      </c>
      <c r="AS6" s="163" t="s">
        <v>1418</v>
      </c>
      <c r="AT6" s="163" t="s">
        <v>1419</v>
      </c>
      <c r="AV6" s="163" t="s">
        <v>1420</v>
      </c>
      <c r="AZ6" s="163" t="s">
        <v>336</v>
      </c>
      <c r="BA6" s="163" t="s">
        <v>1421</v>
      </c>
      <c r="BC6" s="163" t="s">
        <v>13</v>
      </c>
      <c r="BF6" s="163" t="s">
        <v>1422</v>
      </c>
      <c r="BG6" s="163" t="s">
        <v>1415</v>
      </c>
      <c r="BH6" s="163" t="s">
        <v>1415</v>
      </c>
      <c r="BI6" s="163" t="s">
        <v>1415</v>
      </c>
      <c r="BJ6" s="163" t="s">
        <v>1415</v>
      </c>
      <c r="BK6" s="163" t="s">
        <v>12</v>
      </c>
      <c r="BL6" s="163" t="s">
        <v>12</v>
      </c>
      <c r="BM6" s="163">
        <v>12132011</v>
      </c>
      <c r="BN6" s="163">
        <v>11301981</v>
      </c>
      <c r="BO6" s="163" t="s">
        <v>1423</v>
      </c>
      <c r="BP6" s="163" t="s">
        <v>1424</v>
      </c>
      <c r="BQ6" s="163" t="s">
        <v>1424</v>
      </c>
      <c r="BR6" s="163" t="s">
        <v>1425</v>
      </c>
      <c r="BS6" s="163" t="s">
        <v>1425</v>
      </c>
      <c r="BT6" s="163" t="s">
        <v>1426</v>
      </c>
      <c r="BU6" s="163" t="s">
        <v>1427</v>
      </c>
      <c r="BV6" s="163" t="s">
        <v>1415</v>
      </c>
      <c r="BW6" s="163">
        <v>122.8</v>
      </c>
      <c r="BX6" s="163">
        <v>122.8</v>
      </c>
      <c r="BY6" s="163" t="s">
        <v>1421</v>
      </c>
      <c r="BZ6" s="163" t="s">
        <v>1428</v>
      </c>
      <c r="CA6" s="163" t="s">
        <v>1415</v>
      </c>
      <c r="CC6" s="163">
        <v>47</v>
      </c>
      <c r="CD6" s="163">
        <v>0</v>
      </c>
      <c r="CF6" s="163">
        <v>1</v>
      </c>
      <c r="CM6" s="163">
        <v>14896</v>
      </c>
      <c r="CN6" s="163">
        <v>9930</v>
      </c>
      <c r="CO6" s="306"/>
      <c r="CP6" s="163">
        <v>40179</v>
      </c>
      <c r="CQ6" s="163" t="s">
        <v>1429</v>
      </c>
      <c r="CV6" s="163" t="s">
        <v>1430</v>
      </c>
      <c r="CW6" s="163" t="s">
        <v>1431</v>
      </c>
      <c r="CX6" s="163" t="s">
        <v>1432</v>
      </c>
    </row>
    <row r="7" spans="1:102" s="163" customFormat="1" x14ac:dyDescent="0.25">
      <c r="A7" s="104" t="s">
        <v>1433</v>
      </c>
      <c r="B7" s="163" t="s">
        <v>327</v>
      </c>
      <c r="C7" s="166" t="s">
        <v>339</v>
      </c>
      <c r="D7" s="306"/>
      <c r="E7" s="163">
        <v>41564</v>
      </c>
      <c r="F7" s="163" t="s">
        <v>1398</v>
      </c>
      <c r="G7" s="163" t="s">
        <v>1399</v>
      </c>
      <c r="H7" s="163" t="s">
        <v>330</v>
      </c>
      <c r="I7" s="163" t="s">
        <v>1400</v>
      </c>
      <c r="K7" s="163" t="s">
        <v>330</v>
      </c>
      <c r="L7" s="163" t="s">
        <v>337</v>
      </c>
      <c r="M7" s="163" t="s">
        <v>340</v>
      </c>
      <c r="N7" s="163" t="s">
        <v>480</v>
      </c>
      <c r="O7" s="163" t="s">
        <v>480</v>
      </c>
      <c r="P7" s="163" t="s">
        <v>1434</v>
      </c>
      <c r="Q7" s="163" t="s">
        <v>1435</v>
      </c>
      <c r="R7" s="163" t="s">
        <v>1436</v>
      </c>
      <c r="S7" s="163" t="s">
        <v>1437</v>
      </c>
      <c r="T7" s="163" t="s">
        <v>1438</v>
      </c>
      <c r="U7" s="163" t="s">
        <v>1439</v>
      </c>
      <c r="V7" s="163" t="s">
        <v>1436</v>
      </c>
      <c r="W7" s="163" t="s">
        <v>1437</v>
      </c>
      <c r="X7" s="163" t="s">
        <v>1440</v>
      </c>
      <c r="Y7" s="163" t="s">
        <v>1441</v>
      </c>
      <c r="Z7" s="163" t="s">
        <v>1442</v>
      </c>
      <c r="AA7" s="163" t="s">
        <v>1443</v>
      </c>
      <c r="AB7" s="163" t="s">
        <v>18</v>
      </c>
      <c r="AC7" s="163">
        <v>600</v>
      </c>
      <c r="AD7" s="163" t="s">
        <v>18</v>
      </c>
      <c r="AE7" s="163" t="s">
        <v>1444</v>
      </c>
      <c r="AF7" s="163">
        <v>1985</v>
      </c>
      <c r="AH7" s="163" t="s">
        <v>1414</v>
      </c>
      <c r="AI7" s="163">
        <v>3</v>
      </c>
      <c r="AJ7" s="163" t="s">
        <v>1445</v>
      </c>
      <c r="AK7" s="163">
        <v>12</v>
      </c>
      <c r="AL7" s="163" t="s">
        <v>1416</v>
      </c>
      <c r="AM7" s="163" t="s">
        <v>1417</v>
      </c>
      <c r="AN7" s="163" t="s">
        <v>1414</v>
      </c>
      <c r="AR7" s="163" t="s">
        <v>1415</v>
      </c>
      <c r="AS7" s="163" t="s">
        <v>1418</v>
      </c>
      <c r="AT7" s="163" t="s">
        <v>1419</v>
      </c>
      <c r="AV7" s="163" t="s">
        <v>1420</v>
      </c>
      <c r="AZ7" s="163" t="s">
        <v>1418</v>
      </c>
      <c r="BA7" s="306" t="s">
        <v>1421</v>
      </c>
      <c r="BB7" s="163">
        <v>15250</v>
      </c>
      <c r="BC7" s="163" t="s">
        <v>13</v>
      </c>
      <c r="BE7" s="163" t="s">
        <v>1415</v>
      </c>
      <c r="BF7" s="163" t="s">
        <v>1446</v>
      </c>
      <c r="BG7" s="163" t="s">
        <v>1415</v>
      </c>
      <c r="BH7" s="163" t="s">
        <v>1415</v>
      </c>
      <c r="BK7" s="163" t="s">
        <v>12</v>
      </c>
      <c r="BL7" s="163" t="s">
        <v>12</v>
      </c>
      <c r="BM7" s="163">
        <v>9272012</v>
      </c>
      <c r="BP7" s="163" t="s">
        <v>1447</v>
      </c>
      <c r="BQ7" s="163" t="s">
        <v>1447</v>
      </c>
      <c r="BR7" s="163" t="s">
        <v>1425</v>
      </c>
      <c r="BS7" s="163" t="s">
        <v>1425</v>
      </c>
      <c r="BV7" s="163" t="s">
        <v>1415</v>
      </c>
      <c r="BW7" s="163">
        <v>122.8</v>
      </c>
      <c r="BX7" s="163">
        <v>122.8</v>
      </c>
      <c r="BY7" s="163" t="s">
        <v>1415</v>
      </c>
      <c r="CA7" s="163" t="s">
        <v>1415</v>
      </c>
      <c r="CC7" s="163">
        <v>7</v>
      </c>
      <c r="CD7" s="163">
        <v>1</v>
      </c>
      <c r="CE7" s="163">
        <v>0</v>
      </c>
      <c r="CF7" s="163">
        <v>0</v>
      </c>
      <c r="CI7" s="163">
        <v>1</v>
      </c>
      <c r="CM7" s="163">
        <v>9686</v>
      </c>
      <c r="CN7" s="163">
        <v>1709</v>
      </c>
      <c r="CO7" s="306"/>
      <c r="CP7" s="163">
        <v>40909</v>
      </c>
      <c r="CQ7" s="317" t="s">
        <v>1448</v>
      </c>
      <c r="CR7" s="163">
        <v>40368</v>
      </c>
      <c r="CV7" s="163" t="s">
        <v>1430</v>
      </c>
      <c r="CX7" s="163" t="s">
        <v>1421</v>
      </c>
    </row>
    <row r="8" spans="1:102" s="163" customFormat="1" x14ac:dyDescent="0.25">
      <c r="A8" s="104" t="s">
        <v>1466</v>
      </c>
      <c r="B8" s="163" t="s">
        <v>327</v>
      </c>
      <c r="C8" s="166" t="s">
        <v>347</v>
      </c>
      <c r="D8" s="306"/>
      <c r="E8" s="163">
        <v>41564</v>
      </c>
      <c r="F8" s="163" t="s">
        <v>1398</v>
      </c>
      <c r="G8" s="163" t="s">
        <v>1399</v>
      </c>
      <c r="H8" s="163" t="s">
        <v>330</v>
      </c>
      <c r="I8" s="163" t="s">
        <v>1400</v>
      </c>
      <c r="K8" s="163" t="s">
        <v>330</v>
      </c>
      <c r="L8" s="163" t="s">
        <v>348</v>
      </c>
      <c r="M8" s="163" t="s">
        <v>349</v>
      </c>
      <c r="N8" s="163" t="s">
        <v>478</v>
      </c>
      <c r="O8" s="163" t="s">
        <v>480</v>
      </c>
      <c r="P8" s="163" t="s">
        <v>1467</v>
      </c>
      <c r="Q8" s="163" t="s">
        <v>1468</v>
      </c>
      <c r="R8" s="163" t="s">
        <v>1469</v>
      </c>
      <c r="S8" s="163" t="s">
        <v>1470</v>
      </c>
      <c r="T8" s="163" t="s">
        <v>1471</v>
      </c>
      <c r="U8" s="163" t="s">
        <v>1472</v>
      </c>
      <c r="V8" s="163" t="s">
        <v>1469</v>
      </c>
      <c r="W8" s="163" t="s">
        <v>1470</v>
      </c>
      <c r="X8" s="163" t="s">
        <v>1473</v>
      </c>
      <c r="Y8" s="163" t="s">
        <v>1474</v>
      </c>
      <c r="Z8" s="163" t="s">
        <v>1475</v>
      </c>
      <c r="AA8" s="163" t="s">
        <v>1476</v>
      </c>
      <c r="AB8" s="163" t="s">
        <v>18</v>
      </c>
      <c r="AC8" s="163">
        <v>149</v>
      </c>
      <c r="AD8" s="163" t="s">
        <v>12</v>
      </c>
      <c r="AE8" s="163" t="s">
        <v>1444</v>
      </c>
      <c r="AF8" s="163">
        <v>2000</v>
      </c>
      <c r="AG8" s="163">
        <v>1000</v>
      </c>
      <c r="AH8" s="163" t="s">
        <v>1453</v>
      </c>
      <c r="AI8" s="163">
        <v>1</v>
      </c>
      <c r="AJ8" s="163" t="s">
        <v>1445</v>
      </c>
      <c r="AK8" s="163">
        <v>75</v>
      </c>
      <c r="AL8" s="163" t="s">
        <v>1455</v>
      </c>
      <c r="AM8" s="163" t="s">
        <v>1456</v>
      </c>
      <c r="AN8" s="163" t="s">
        <v>1453</v>
      </c>
      <c r="AO8" s="163" t="s">
        <v>1416</v>
      </c>
      <c r="AP8" s="163" t="s">
        <v>1417</v>
      </c>
      <c r="AQ8" s="163" t="s">
        <v>1414</v>
      </c>
      <c r="AR8" s="163" t="s">
        <v>1415</v>
      </c>
      <c r="AS8" s="163" t="s">
        <v>1418</v>
      </c>
      <c r="AT8" s="163" t="s">
        <v>1419</v>
      </c>
      <c r="AV8" s="163" t="s">
        <v>1420</v>
      </c>
      <c r="AZ8" s="163" t="s">
        <v>1418</v>
      </c>
      <c r="BA8" s="306" t="s">
        <v>1421</v>
      </c>
      <c r="BB8" s="163">
        <v>12966</v>
      </c>
      <c r="BC8" s="163" t="s">
        <v>13</v>
      </c>
      <c r="BE8" s="163" t="s">
        <v>1415</v>
      </c>
      <c r="BF8" s="163" t="s">
        <v>1446</v>
      </c>
      <c r="BK8" s="163" t="s">
        <v>12</v>
      </c>
      <c r="BL8" s="163" t="s">
        <v>12</v>
      </c>
      <c r="BM8" s="163">
        <v>7102013</v>
      </c>
      <c r="BO8" s="163" t="s">
        <v>1458</v>
      </c>
      <c r="BP8" s="163" t="s">
        <v>1424</v>
      </c>
      <c r="BQ8" s="163" t="s">
        <v>1424</v>
      </c>
      <c r="BT8" s="163" t="s">
        <v>1426</v>
      </c>
      <c r="BU8" s="163" t="s">
        <v>1427</v>
      </c>
      <c r="BV8" s="163" t="s">
        <v>1415</v>
      </c>
      <c r="BW8" s="163">
        <v>123</v>
      </c>
      <c r="BX8" s="163">
        <v>123</v>
      </c>
      <c r="BY8" s="163" t="s">
        <v>1415</v>
      </c>
      <c r="BZ8" s="163" t="s">
        <v>1428</v>
      </c>
      <c r="CA8" s="163" t="s">
        <v>1415</v>
      </c>
      <c r="CC8" s="163">
        <v>29</v>
      </c>
      <c r="CD8" s="163">
        <v>1</v>
      </c>
      <c r="CI8" s="163">
        <v>1</v>
      </c>
      <c r="CL8" s="163">
        <v>0</v>
      </c>
      <c r="CM8" s="163">
        <v>3400</v>
      </c>
      <c r="CN8" s="163">
        <v>1830</v>
      </c>
      <c r="CO8" s="306"/>
      <c r="CP8" s="163">
        <v>40976</v>
      </c>
      <c r="CQ8" s="317" t="s">
        <v>1460</v>
      </c>
      <c r="CR8" s="163">
        <v>39681</v>
      </c>
      <c r="CS8" s="317" t="s">
        <v>1460</v>
      </c>
      <c r="CT8" s="163">
        <v>39681</v>
      </c>
      <c r="CV8" s="163" t="s">
        <v>1430</v>
      </c>
      <c r="CW8" s="163" t="s">
        <v>1477</v>
      </c>
      <c r="CX8" s="163" t="s">
        <v>1432</v>
      </c>
    </row>
    <row r="9" spans="1:102" s="163" customFormat="1" x14ac:dyDescent="0.25">
      <c r="A9" s="104" t="s">
        <v>1478</v>
      </c>
      <c r="B9" s="163" t="s">
        <v>327</v>
      </c>
      <c r="C9" s="166" t="s">
        <v>352</v>
      </c>
      <c r="D9" s="306"/>
      <c r="E9" s="163">
        <v>41564</v>
      </c>
      <c r="F9" s="163" t="s">
        <v>1398</v>
      </c>
      <c r="G9" s="163" t="s">
        <v>1399</v>
      </c>
      <c r="H9" s="163" t="s">
        <v>330</v>
      </c>
      <c r="I9" s="163" t="s">
        <v>1400</v>
      </c>
      <c r="K9" s="163" t="s">
        <v>330</v>
      </c>
      <c r="L9" s="163" t="s">
        <v>353</v>
      </c>
      <c r="M9" s="163" t="s">
        <v>353</v>
      </c>
      <c r="N9" s="163" t="s">
        <v>478</v>
      </c>
      <c r="O9" s="163" t="s">
        <v>480</v>
      </c>
      <c r="P9" s="163" t="s">
        <v>1479</v>
      </c>
      <c r="Q9" s="163" t="s">
        <v>1480</v>
      </c>
      <c r="R9" s="163" t="s">
        <v>1481</v>
      </c>
      <c r="S9" s="163" t="s">
        <v>1482</v>
      </c>
      <c r="T9" s="163" t="s">
        <v>1483</v>
      </c>
      <c r="U9" s="163" t="s">
        <v>1484</v>
      </c>
      <c r="V9" s="163" t="s">
        <v>1485</v>
      </c>
      <c r="W9" s="163" t="s">
        <v>1486</v>
      </c>
      <c r="X9" s="163" t="s">
        <v>1487</v>
      </c>
      <c r="Y9" s="163" t="s">
        <v>1488</v>
      </c>
      <c r="Z9" s="163" t="s">
        <v>1489</v>
      </c>
      <c r="AA9" s="163" t="s">
        <v>1490</v>
      </c>
      <c r="AB9" s="163" t="s">
        <v>18</v>
      </c>
      <c r="AC9" s="163">
        <v>372</v>
      </c>
      <c r="AD9" s="163" t="s">
        <v>12</v>
      </c>
      <c r="AE9" s="163" t="s">
        <v>1413</v>
      </c>
      <c r="AF9" s="163">
        <v>1995</v>
      </c>
      <c r="AG9" s="163">
        <v>1030</v>
      </c>
      <c r="AH9" s="163" t="s">
        <v>1414</v>
      </c>
      <c r="AI9" s="163">
        <v>2</v>
      </c>
      <c r="AJ9" s="163" t="s">
        <v>1445</v>
      </c>
      <c r="AK9" s="163">
        <v>151</v>
      </c>
      <c r="AL9" s="163" t="s">
        <v>1416</v>
      </c>
      <c r="AM9" s="163" t="s">
        <v>1417</v>
      </c>
      <c r="AN9" s="163" t="s">
        <v>1414</v>
      </c>
      <c r="AR9" s="163" t="s">
        <v>1415</v>
      </c>
      <c r="AS9" s="163" t="s">
        <v>1418</v>
      </c>
      <c r="AT9" s="163" t="s">
        <v>1419</v>
      </c>
      <c r="AV9" s="163" t="s">
        <v>1420</v>
      </c>
      <c r="AZ9" s="163" t="s">
        <v>1418</v>
      </c>
      <c r="BA9" s="306" t="s">
        <v>1421</v>
      </c>
      <c r="BB9" s="163">
        <v>15250</v>
      </c>
      <c r="BC9" s="163" t="s">
        <v>13</v>
      </c>
      <c r="BE9" s="163" t="s">
        <v>1415</v>
      </c>
      <c r="BF9" s="163" t="s">
        <v>1446</v>
      </c>
      <c r="BG9" s="163" t="s">
        <v>1415</v>
      </c>
      <c r="BH9" s="163" t="s">
        <v>1415</v>
      </c>
      <c r="BI9" s="163" t="s">
        <v>1415</v>
      </c>
      <c r="BJ9" s="163" t="s">
        <v>1415</v>
      </c>
      <c r="BK9" s="163" t="s">
        <v>12</v>
      </c>
      <c r="BL9" s="163" t="s">
        <v>12</v>
      </c>
      <c r="BM9" s="163">
        <v>5102013</v>
      </c>
      <c r="BO9" s="163" t="s">
        <v>1423</v>
      </c>
      <c r="BP9" s="163" t="s">
        <v>1424</v>
      </c>
      <c r="BQ9" s="163" t="s">
        <v>1424</v>
      </c>
      <c r="BR9" s="163" t="s">
        <v>1425</v>
      </c>
      <c r="BS9" s="163" t="s">
        <v>1491</v>
      </c>
      <c r="BT9" s="163" t="s">
        <v>1426</v>
      </c>
      <c r="BU9" s="163" t="s">
        <v>1427</v>
      </c>
      <c r="BV9" s="163" t="s">
        <v>1415</v>
      </c>
      <c r="BW9" s="163">
        <v>123</v>
      </c>
      <c r="BX9" s="163">
        <v>123</v>
      </c>
      <c r="BY9" s="163" t="s">
        <v>1415</v>
      </c>
      <c r="BZ9" s="163" t="s">
        <v>1428</v>
      </c>
      <c r="CA9" s="163" t="s">
        <v>1415</v>
      </c>
      <c r="CC9" s="163">
        <v>81</v>
      </c>
      <c r="CD9" s="163">
        <v>7</v>
      </c>
      <c r="CE9" s="163">
        <v>0</v>
      </c>
      <c r="CF9" s="163">
        <v>4</v>
      </c>
      <c r="CG9" s="163">
        <v>52</v>
      </c>
      <c r="CM9" s="163">
        <v>11874</v>
      </c>
      <c r="CN9" s="163">
        <v>7916</v>
      </c>
      <c r="CO9" s="306"/>
      <c r="CP9" s="163">
        <v>41275</v>
      </c>
      <c r="CQ9" s="317" t="s">
        <v>1492</v>
      </c>
      <c r="CR9" s="163">
        <v>38202</v>
      </c>
      <c r="CS9" s="317" t="s">
        <v>1492</v>
      </c>
      <c r="CT9" s="163">
        <v>38202</v>
      </c>
      <c r="CV9" s="163" t="s">
        <v>1430</v>
      </c>
      <c r="CW9" s="163" t="s">
        <v>1906</v>
      </c>
      <c r="CX9" s="163" t="s">
        <v>1432</v>
      </c>
    </row>
    <row r="10" spans="1:102" s="163" customFormat="1" x14ac:dyDescent="0.25">
      <c r="A10" s="104" t="s">
        <v>1493</v>
      </c>
      <c r="B10" s="163" t="s">
        <v>327</v>
      </c>
      <c r="C10" s="166" t="s">
        <v>331</v>
      </c>
      <c r="D10" s="306"/>
      <c r="E10" s="163">
        <v>41564</v>
      </c>
      <c r="F10" s="163" t="s">
        <v>1398</v>
      </c>
      <c r="G10" s="163" t="s">
        <v>1399</v>
      </c>
      <c r="H10" s="163" t="s">
        <v>330</v>
      </c>
      <c r="I10" s="163" t="s">
        <v>1400</v>
      </c>
      <c r="K10" s="163" t="s">
        <v>330</v>
      </c>
      <c r="L10" s="163" t="s">
        <v>332</v>
      </c>
      <c r="M10" s="163" t="s">
        <v>333</v>
      </c>
      <c r="N10" s="163" t="s">
        <v>478</v>
      </c>
      <c r="O10" s="163" t="s">
        <v>480</v>
      </c>
      <c r="P10" s="163" t="s">
        <v>1494</v>
      </c>
      <c r="Q10" s="163" t="s">
        <v>1495</v>
      </c>
      <c r="R10" s="163" t="s">
        <v>1496</v>
      </c>
      <c r="S10" s="163" t="s">
        <v>1907</v>
      </c>
      <c r="T10" s="163" t="s">
        <v>1908</v>
      </c>
      <c r="U10" s="163" t="s">
        <v>1909</v>
      </c>
      <c r="V10" s="163" t="s">
        <v>1496</v>
      </c>
      <c r="W10" s="163" t="s">
        <v>1907</v>
      </c>
      <c r="X10" s="163" t="s">
        <v>1497</v>
      </c>
      <c r="Y10" s="163" t="s">
        <v>1498</v>
      </c>
      <c r="Z10" s="163" t="s">
        <v>1499</v>
      </c>
      <c r="AA10" s="163" t="s">
        <v>1500</v>
      </c>
      <c r="AB10" s="163" t="s">
        <v>18</v>
      </c>
      <c r="AC10" s="163">
        <v>108</v>
      </c>
      <c r="AD10" s="163" t="s">
        <v>18</v>
      </c>
      <c r="AE10" s="163" t="s">
        <v>1501</v>
      </c>
      <c r="AF10" s="163">
        <v>1985</v>
      </c>
      <c r="AG10" s="163">
        <v>900</v>
      </c>
      <c r="AH10" s="163" t="s">
        <v>1453</v>
      </c>
      <c r="AI10" s="163">
        <v>3</v>
      </c>
      <c r="AJ10" s="163" t="s">
        <v>1502</v>
      </c>
      <c r="AK10" s="163">
        <v>63</v>
      </c>
      <c r="AL10" s="163" t="s">
        <v>1455</v>
      </c>
      <c r="AM10" s="163" t="s">
        <v>1456</v>
      </c>
      <c r="AN10" s="163" t="s">
        <v>1453</v>
      </c>
      <c r="AR10" s="163" t="s">
        <v>1415</v>
      </c>
      <c r="AS10" s="163" t="s">
        <v>1418</v>
      </c>
      <c r="AT10" s="163" t="s">
        <v>1419</v>
      </c>
      <c r="AV10" s="163" t="s">
        <v>1420</v>
      </c>
      <c r="AZ10" s="163" t="s">
        <v>1418</v>
      </c>
      <c r="BA10" s="306" t="s">
        <v>1421</v>
      </c>
      <c r="BB10" s="163">
        <v>28611</v>
      </c>
      <c r="BC10" s="163" t="s">
        <v>13</v>
      </c>
      <c r="BF10" s="163" t="s">
        <v>1446</v>
      </c>
      <c r="BG10" s="163" t="s">
        <v>1415</v>
      </c>
      <c r="BH10" s="163" t="s">
        <v>1415</v>
      </c>
      <c r="BI10" s="163" t="s">
        <v>1415</v>
      </c>
      <c r="BJ10" s="163" t="s">
        <v>1415</v>
      </c>
      <c r="BK10" s="163" t="s">
        <v>12</v>
      </c>
      <c r="BL10" s="163" t="s">
        <v>12</v>
      </c>
      <c r="BM10" s="163">
        <v>5292013</v>
      </c>
      <c r="BP10" s="163" t="s">
        <v>1425</v>
      </c>
      <c r="BQ10" s="163" t="s">
        <v>1425</v>
      </c>
      <c r="BR10" s="163" t="s">
        <v>1425</v>
      </c>
      <c r="BS10" s="163" t="s">
        <v>1425</v>
      </c>
      <c r="BT10" s="163" t="s">
        <v>1426</v>
      </c>
      <c r="BV10" s="163" t="s">
        <v>1415</v>
      </c>
      <c r="BX10" s="163">
        <v>122.9</v>
      </c>
      <c r="BY10" s="163" t="s">
        <v>1415</v>
      </c>
      <c r="CA10" s="163" t="s">
        <v>1415</v>
      </c>
      <c r="CC10" s="163">
        <v>20</v>
      </c>
      <c r="CD10" s="163">
        <v>1</v>
      </c>
      <c r="CM10" s="163">
        <v>1150</v>
      </c>
      <c r="CN10" s="163">
        <v>50</v>
      </c>
      <c r="CO10" s="306"/>
      <c r="CP10" s="163">
        <v>39814</v>
      </c>
      <c r="CQ10" s="317" t="s">
        <v>1448</v>
      </c>
      <c r="CR10" s="163">
        <v>40333</v>
      </c>
      <c r="CV10" s="163" t="s">
        <v>1465</v>
      </c>
      <c r="CX10" s="163" t="s">
        <v>1421</v>
      </c>
    </row>
    <row r="11" spans="1:102" s="163" customFormat="1" x14ac:dyDescent="0.25">
      <c r="A11" s="104" t="s">
        <v>1508</v>
      </c>
      <c r="B11" s="163" t="s">
        <v>327</v>
      </c>
      <c r="C11" s="166" t="s">
        <v>343</v>
      </c>
      <c r="D11" s="306"/>
      <c r="E11" s="163">
        <v>41564</v>
      </c>
      <c r="F11" s="163" t="s">
        <v>1398</v>
      </c>
      <c r="G11" s="163" t="s">
        <v>1399</v>
      </c>
      <c r="H11" s="163" t="s">
        <v>330</v>
      </c>
      <c r="I11" s="163" t="s">
        <v>1400</v>
      </c>
      <c r="K11" s="163" t="s">
        <v>330</v>
      </c>
      <c r="L11" s="163" t="s">
        <v>344</v>
      </c>
      <c r="M11" s="163" t="s">
        <v>344</v>
      </c>
      <c r="N11" s="163" t="s">
        <v>478</v>
      </c>
      <c r="O11" s="163" t="s">
        <v>480</v>
      </c>
      <c r="P11" s="163" t="s">
        <v>1509</v>
      </c>
      <c r="Q11" s="163" t="s">
        <v>1510</v>
      </c>
      <c r="R11" s="163" t="s">
        <v>1511</v>
      </c>
      <c r="S11" s="163" t="s">
        <v>1512</v>
      </c>
      <c r="T11" s="163" t="s">
        <v>1513</v>
      </c>
      <c r="U11" s="163" t="s">
        <v>1510</v>
      </c>
      <c r="V11" s="163" t="s">
        <v>1511</v>
      </c>
      <c r="W11" s="163" t="s">
        <v>1512</v>
      </c>
      <c r="X11" s="163" t="s">
        <v>1514</v>
      </c>
      <c r="Y11" s="163" t="s">
        <v>1515</v>
      </c>
      <c r="Z11" s="163" t="s">
        <v>1516</v>
      </c>
      <c r="AA11" s="163" t="s">
        <v>1517</v>
      </c>
      <c r="AB11" s="163" t="s">
        <v>18</v>
      </c>
      <c r="AC11" s="163">
        <v>162</v>
      </c>
      <c r="AD11" s="163" t="s">
        <v>18</v>
      </c>
      <c r="AE11" s="163" t="s">
        <v>1452</v>
      </c>
      <c r="AF11" s="163">
        <v>1980</v>
      </c>
      <c r="AG11" s="163">
        <v>838</v>
      </c>
      <c r="AH11" s="163" t="s">
        <v>1453</v>
      </c>
      <c r="AI11" s="163">
        <v>1</v>
      </c>
      <c r="AJ11" s="163" t="s">
        <v>12</v>
      </c>
      <c r="AK11" s="163">
        <v>280</v>
      </c>
      <c r="AL11" s="163" t="s">
        <v>1455</v>
      </c>
      <c r="AM11" s="163" t="s">
        <v>1456</v>
      </c>
      <c r="AN11" s="163" t="s">
        <v>1453</v>
      </c>
      <c r="AO11" s="163" t="s">
        <v>1416</v>
      </c>
      <c r="AP11" s="163" t="s">
        <v>1417</v>
      </c>
      <c r="AQ11" s="163" t="s">
        <v>1414</v>
      </c>
      <c r="AR11" s="163" t="s">
        <v>1415</v>
      </c>
      <c r="AS11" s="163" t="s">
        <v>1418</v>
      </c>
      <c r="AT11" s="163" t="s">
        <v>1419</v>
      </c>
      <c r="AV11" s="163" t="s">
        <v>1420</v>
      </c>
      <c r="AZ11" s="163" t="s">
        <v>1418</v>
      </c>
      <c r="BA11" s="306" t="s">
        <v>1421</v>
      </c>
      <c r="BB11" s="163">
        <v>19876</v>
      </c>
      <c r="BC11" s="163" t="s">
        <v>13</v>
      </c>
      <c r="BE11" s="163" t="s">
        <v>1415</v>
      </c>
      <c r="BF11" s="163" t="s">
        <v>1446</v>
      </c>
      <c r="BG11" s="163" t="s">
        <v>1415</v>
      </c>
      <c r="BH11" s="163" t="s">
        <v>1415</v>
      </c>
      <c r="BI11" s="163" t="s">
        <v>1415</v>
      </c>
      <c r="BJ11" s="163" t="s">
        <v>1415</v>
      </c>
      <c r="BK11" s="163" t="s">
        <v>12</v>
      </c>
      <c r="BL11" s="163" t="s">
        <v>12</v>
      </c>
      <c r="BM11" s="163">
        <v>6282013</v>
      </c>
      <c r="BO11" s="163" t="s">
        <v>1458</v>
      </c>
      <c r="BP11" s="163" t="s">
        <v>1424</v>
      </c>
      <c r="BQ11" s="163" t="s">
        <v>1424</v>
      </c>
      <c r="BR11" s="163" t="s">
        <v>1425</v>
      </c>
      <c r="BS11" s="163" t="s">
        <v>1425</v>
      </c>
      <c r="BT11" s="163" t="s">
        <v>1427</v>
      </c>
      <c r="BU11" s="163" t="s">
        <v>1426</v>
      </c>
      <c r="BV11" s="163" t="s">
        <v>1415</v>
      </c>
      <c r="BW11" s="163">
        <v>122.8</v>
      </c>
      <c r="BX11" s="163">
        <v>122.8</v>
      </c>
      <c r="BY11" s="163" t="s">
        <v>1421</v>
      </c>
      <c r="BZ11" s="163" t="s">
        <v>1428</v>
      </c>
      <c r="CA11" s="163" t="s">
        <v>1415</v>
      </c>
      <c r="CC11" s="163">
        <v>40</v>
      </c>
      <c r="CD11" s="163">
        <v>5</v>
      </c>
      <c r="CE11" s="163">
        <v>0</v>
      </c>
      <c r="CF11" s="163">
        <v>2</v>
      </c>
      <c r="CM11" s="163">
        <v>14837</v>
      </c>
      <c r="CN11" s="163">
        <v>7988</v>
      </c>
      <c r="CO11" s="306"/>
      <c r="CP11" s="163">
        <v>40980</v>
      </c>
      <c r="CQ11" s="163" t="s">
        <v>1429</v>
      </c>
      <c r="CV11" s="163" t="s">
        <v>1430</v>
      </c>
      <c r="CW11" s="163" t="s">
        <v>1518</v>
      </c>
      <c r="CX11" s="163" t="s">
        <v>1432</v>
      </c>
    </row>
    <row r="12" spans="1:102" s="163" customFormat="1" x14ac:dyDescent="0.25">
      <c r="A12" s="104" t="s">
        <v>1519</v>
      </c>
      <c r="B12" s="163" t="s">
        <v>327</v>
      </c>
      <c r="C12" s="166" t="s">
        <v>407</v>
      </c>
      <c r="D12" s="306"/>
      <c r="E12" s="163">
        <v>41564</v>
      </c>
      <c r="F12" s="163" t="s">
        <v>1398</v>
      </c>
      <c r="G12" s="163" t="s">
        <v>1399</v>
      </c>
      <c r="H12" s="163" t="s">
        <v>330</v>
      </c>
      <c r="I12" s="163" t="s">
        <v>1400</v>
      </c>
      <c r="K12" s="163" t="s">
        <v>330</v>
      </c>
      <c r="L12" s="163" t="s">
        <v>408</v>
      </c>
      <c r="M12" s="163" t="s">
        <v>408</v>
      </c>
      <c r="N12" s="163" t="s">
        <v>478</v>
      </c>
      <c r="O12" s="163" t="s">
        <v>480</v>
      </c>
      <c r="P12" s="163" t="s">
        <v>1520</v>
      </c>
      <c r="Q12" s="163" t="s">
        <v>1521</v>
      </c>
      <c r="R12" s="163" t="s">
        <v>1522</v>
      </c>
      <c r="S12" s="163" t="s">
        <v>1523</v>
      </c>
      <c r="T12" s="163" t="s">
        <v>1520</v>
      </c>
      <c r="U12" s="163" t="s">
        <v>1521</v>
      </c>
      <c r="V12" s="163" t="s">
        <v>1522</v>
      </c>
      <c r="W12" s="163" t="s">
        <v>1523</v>
      </c>
      <c r="X12" s="163" t="s">
        <v>1524</v>
      </c>
      <c r="Y12" s="163" t="s">
        <v>1525</v>
      </c>
      <c r="Z12" s="163" t="s">
        <v>1526</v>
      </c>
      <c r="AA12" s="163" t="s">
        <v>1527</v>
      </c>
      <c r="AB12" s="163" t="s">
        <v>18</v>
      </c>
      <c r="AC12" s="163">
        <v>670</v>
      </c>
      <c r="AD12" s="163" t="s">
        <v>18</v>
      </c>
      <c r="AE12" s="163" t="s">
        <v>1444</v>
      </c>
      <c r="AF12" s="163">
        <v>1985</v>
      </c>
      <c r="AH12" s="163" t="s">
        <v>1414</v>
      </c>
      <c r="AI12" s="163">
        <v>3</v>
      </c>
      <c r="AJ12" s="163" t="s">
        <v>1445</v>
      </c>
      <c r="AK12" s="163">
        <v>65</v>
      </c>
      <c r="AL12" s="163" t="s">
        <v>1416</v>
      </c>
      <c r="AM12" s="163" t="s">
        <v>1417</v>
      </c>
      <c r="AN12" s="163" t="s">
        <v>1414</v>
      </c>
      <c r="AR12" s="163" t="s">
        <v>1415</v>
      </c>
      <c r="AS12" s="163" t="s">
        <v>1418</v>
      </c>
      <c r="AT12" s="163" t="s">
        <v>1419</v>
      </c>
      <c r="AV12" s="163" t="s">
        <v>1420</v>
      </c>
      <c r="AZ12" s="163" t="s">
        <v>1418</v>
      </c>
      <c r="BA12" s="306" t="s">
        <v>1421</v>
      </c>
      <c r="BB12" s="163">
        <v>15462</v>
      </c>
      <c r="BC12" s="163" t="s">
        <v>13</v>
      </c>
      <c r="BF12" s="163" t="s">
        <v>1446</v>
      </c>
      <c r="BG12" s="163" t="s">
        <v>1415</v>
      </c>
      <c r="BH12" s="163" t="s">
        <v>1415</v>
      </c>
      <c r="BI12" s="163" t="s">
        <v>1415</v>
      </c>
      <c r="BJ12" s="163" t="s">
        <v>1415</v>
      </c>
      <c r="BK12" s="163" t="s">
        <v>12</v>
      </c>
      <c r="BL12" s="163" t="s">
        <v>12</v>
      </c>
      <c r="BM12" s="163">
        <v>6182013</v>
      </c>
      <c r="BO12" s="163" t="s">
        <v>1423</v>
      </c>
      <c r="BP12" s="163" t="s">
        <v>1447</v>
      </c>
      <c r="BQ12" s="163" t="s">
        <v>1447</v>
      </c>
      <c r="BR12" s="163" t="s">
        <v>1425</v>
      </c>
      <c r="BS12" s="163" t="s">
        <v>1425</v>
      </c>
      <c r="BV12" s="163" t="s">
        <v>1415</v>
      </c>
      <c r="BX12" s="163">
        <v>122.9</v>
      </c>
      <c r="BY12" s="163" t="s">
        <v>1415</v>
      </c>
      <c r="CA12" s="163" t="s">
        <v>1415</v>
      </c>
      <c r="CC12" s="163">
        <v>36</v>
      </c>
      <c r="CM12" s="163">
        <v>15000</v>
      </c>
      <c r="CN12" s="163">
        <v>4000</v>
      </c>
      <c r="CO12" s="306"/>
      <c r="CP12" s="163">
        <v>38718</v>
      </c>
      <c r="CV12" s="163" t="s">
        <v>1465</v>
      </c>
      <c r="CW12" s="163" t="s">
        <v>1528</v>
      </c>
      <c r="CX12" s="163" t="s">
        <v>1421</v>
      </c>
    </row>
    <row r="13" spans="1:102" s="163" customFormat="1" x14ac:dyDescent="0.25">
      <c r="A13" s="104" t="s">
        <v>1529</v>
      </c>
      <c r="B13" s="163" t="s">
        <v>327</v>
      </c>
      <c r="C13" s="166" t="s">
        <v>431</v>
      </c>
      <c r="D13" s="306"/>
      <c r="E13" s="163">
        <v>41564</v>
      </c>
      <c r="F13" s="163" t="s">
        <v>1398</v>
      </c>
      <c r="G13" s="163" t="s">
        <v>1399</v>
      </c>
      <c r="H13" s="163" t="s">
        <v>330</v>
      </c>
      <c r="I13" s="163" t="s">
        <v>1400</v>
      </c>
      <c r="K13" s="163" t="s">
        <v>330</v>
      </c>
      <c r="L13" s="163" t="s">
        <v>432</v>
      </c>
      <c r="M13" s="163" t="s">
        <v>433</v>
      </c>
      <c r="N13" s="163" t="s">
        <v>480</v>
      </c>
      <c r="O13" s="163" t="s">
        <v>480</v>
      </c>
      <c r="P13" s="163" t="s">
        <v>1530</v>
      </c>
      <c r="Q13" s="163" t="s">
        <v>1531</v>
      </c>
      <c r="R13" s="163" t="s">
        <v>1532</v>
      </c>
      <c r="S13" s="163" t="s">
        <v>1533</v>
      </c>
      <c r="T13" s="163" t="s">
        <v>1910</v>
      </c>
      <c r="U13" s="163" t="s">
        <v>1531</v>
      </c>
      <c r="V13" s="163" t="s">
        <v>1532</v>
      </c>
      <c r="W13" s="163" t="s">
        <v>1533</v>
      </c>
      <c r="X13" s="163" t="s">
        <v>1534</v>
      </c>
      <c r="Y13" s="163" t="s">
        <v>1535</v>
      </c>
      <c r="Z13" s="163" t="s">
        <v>1536</v>
      </c>
      <c r="AA13" s="163" t="s">
        <v>1537</v>
      </c>
      <c r="AB13" s="163" t="s">
        <v>18</v>
      </c>
      <c r="AC13" s="163">
        <v>65</v>
      </c>
      <c r="AD13" s="163" t="s">
        <v>12</v>
      </c>
      <c r="AE13" s="163" t="s">
        <v>1413</v>
      </c>
      <c r="AF13" s="163">
        <v>2000</v>
      </c>
      <c r="AH13" s="163" t="s">
        <v>1453</v>
      </c>
      <c r="AI13" s="163">
        <v>3</v>
      </c>
      <c r="AJ13" s="163" t="s">
        <v>1502</v>
      </c>
      <c r="AK13" s="163">
        <v>107</v>
      </c>
      <c r="AL13" s="163" t="s">
        <v>1416</v>
      </c>
      <c r="AM13" s="163" t="s">
        <v>1417</v>
      </c>
      <c r="AN13" s="163" t="s">
        <v>1414</v>
      </c>
      <c r="AO13" s="163" t="s">
        <v>1455</v>
      </c>
      <c r="AP13" s="163" t="s">
        <v>1456</v>
      </c>
      <c r="AQ13" s="163" t="s">
        <v>1453</v>
      </c>
      <c r="AR13" s="163" t="s">
        <v>1415</v>
      </c>
      <c r="AS13" s="163" t="s">
        <v>1418</v>
      </c>
      <c r="AT13" s="163" t="s">
        <v>1419</v>
      </c>
      <c r="AV13" s="163" t="s">
        <v>1420</v>
      </c>
      <c r="AZ13" s="163" t="s">
        <v>1418</v>
      </c>
      <c r="BA13" s="306" t="s">
        <v>1421</v>
      </c>
      <c r="BB13" s="163">
        <v>25538</v>
      </c>
      <c r="BC13" s="163" t="s">
        <v>13</v>
      </c>
      <c r="BE13" s="163" t="s">
        <v>1506</v>
      </c>
      <c r="BF13" s="163" t="s">
        <v>1422</v>
      </c>
      <c r="BG13" s="163" t="s">
        <v>1415</v>
      </c>
      <c r="BH13" s="163" t="s">
        <v>1415</v>
      </c>
      <c r="BI13" s="163" t="s">
        <v>1415</v>
      </c>
      <c r="BJ13" s="163" t="s">
        <v>1421</v>
      </c>
      <c r="BK13" s="163" t="s">
        <v>12</v>
      </c>
      <c r="BL13" s="163" t="s">
        <v>12</v>
      </c>
      <c r="BM13" s="163">
        <v>3282013</v>
      </c>
      <c r="BO13" s="163" t="s">
        <v>1458</v>
      </c>
      <c r="BP13" s="163" t="s">
        <v>1424</v>
      </c>
      <c r="BQ13" s="163" t="s">
        <v>1424</v>
      </c>
      <c r="BR13" s="163" t="s">
        <v>1425</v>
      </c>
      <c r="BS13" s="163" t="s">
        <v>1425</v>
      </c>
      <c r="BT13" s="163" t="s">
        <v>1426</v>
      </c>
      <c r="BU13" s="163" t="s">
        <v>1427</v>
      </c>
      <c r="BV13" s="163" t="s">
        <v>1415</v>
      </c>
      <c r="BW13" s="163">
        <v>122.7</v>
      </c>
      <c r="BX13" s="163">
        <v>122.7</v>
      </c>
      <c r="BY13" s="163" t="s">
        <v>1415</v>
      </c>
      <c r="BZ13" s="163" t="s">
        <v>1428</v>
      </c>
      <c r="CA13" s="163" t="s">
        <v>1415</v>
      </c>
      <c r="CC13" s="163">
        <v>24</v>
      </c>
      <c r="CD13" s="163">
        <v>1</v>
      </c>
      <c r="CE13" s="163">
        <v>0</v>
      </c>
      <c r="CF13" s="163">
        <v>1</v>
      </c>
      <c r="CG13" s="163">
        <v>6</v>
      </c>
      <c r="CM13" s="163">
        <v>8400</v>
      </c>
      <c r="CN13" s="163">
        <v>7500</v>
      </c>
      <c r="CO13" s="306"/>
      <c r="CP13" s="163">
        <v>39693</v>
      </c>
      <c r="CQ13" s="317" t="s">
        <v>1460</v>
      </c>
      <c r="CR13" s="163">
        <v>39743</v>
      </c>
      <c r="CS13" s="317" t="s">
        <v>1460</v>
      </c>
      <c r="CT13" s="163">
        <v>39743</v>
      </c>
      <c r="CV13" s="163" t="s">
        <v>1465</v>
      </c>
      <c r="CW13" s="163" t="s">
        <v>1538</v>
      </c>
      <c r="CX13" s="163" t="s">
        <v>1432</v>
      </c>
    </row>
    <row r="14" spans="1:102" s="163" customFormat="1" x14ac:dyDescent="0.25">
      <c r="A14" s="104" t="s">
        <v>1539</v>
      </c>
      <c r="B14" s="163" t="s">
        <v>327</v>
      </c>
      <c r="C14" s="166" t="s">
        <v>366</v>
      </c>
      <c r="D14" s="306"/>
      <c r="E14" s="163">
        <v>41564</v>
      </c>
      <c r="F14" s="163" t="s">
        <v>1398</v>
      </c>
      <c r="G14" s="163" t="s">
        <v>1399</v>
      </c>
      <c r="H14" s="163" t="s">
        <v>330</v>
      </c>
      <c r="I14" s="163" t="s">
        <v>1400</v>
      </c>
      <c r="K14" s="163" t="s">
        <v>330</v>
      </c>
      <c r="L14" s="163" t="s">
        <v>367</v>
      </c>
      <c r="M14" s="163" t="s">
        <v>368</v>
      </c>
      <c r="N14" s="163" t="s">
        <v>478</v>
      </c>
      <c r="O14" s="163" t="s">
        <v>480</v>
      </c>
      <c r="P14" s="163" t="s">
        <v>1540</v>
      </c>
      <c r="Q14" s="163" t="s">
        <v>1541</v>
      </c>
      <c r="R14" s="163" t="s">
        <v>1542</v>
      </c>
      <c r="S14" s="163" t="s">
        <v>1543</v>
      </c>
      <c r="T14" s="163" t="s">
        <v>1544</v>
      </c>
      <c r="U14" s="163" t="s">
        <v>1545</v>
      </c>
      <c r="V14" s="163" t="s">
        <v>1546</v>
      </c>
      <c r="W14" s="163" t="s">
        <v>1543</v>
      </c>
      <c r="X14" s="163" t="s">
        <v>1547</v>
      </c>
      <c r="Y14" s="163" t="s">
        <v>1548</v>
      </c>
      <c r="Z14" s="163" t="s">
        <v>1549</v>
      </c>
      <c r="AA14" s="163" t="s">
        <v>1550</v>
      </c>
      <c r="AB14" s="163" t="s">
        <v>18</v>
      </c>
      <c r="AC14" s="163">
        <v>78</v>
      </c>
      <c r="AD14" s="163" t="s">
        <v>18</v>
      </c>
      <c r="AE14" s="163" t="s">
        <v>1444</v>
      </c>
      <c r="AF14" s="163">
        <v>1985</v>
      </c>
      <c r="AG14" s="163">
        <v>725</v>
      </c>
      <c r="AH14" s="163" t="s">
        <v>1414</v>
      </c>
      <c r="AI14" s="163">
        <v>1</v>
      </c>
      <c r="AJ14" s="163" t="s">
        <v>12</v>
      </c>
      <c r="AK14" s="163">
        <v>53</v>
      </c>
      <c r="AL14" s="163" t="s">
        <v>1455</v>
      </c>
      <c r="AM14" s="163" t="s">
        <v>1456</v>
      </c>
      <c r="AN14" s="163" t="s">
        <v>1453</v>
      </c>
      <c r="AO14" s="163" t="s">
        <v>1416</v>
      </c>
      <c r="AP14" s="163" t="s">
        <v>1417</v>
      </c>
      <c r="AQ14" s="163" t="s">
        <v>1414</v>
      </c>
      <c r="AR14" s="163" t="s">
        <v>1415</v>
      </c>
      <c r="AS14" s="163" t="s">
        <v>1418</v>
      </c>
      <c r="AT14" s="163" t="s">
        <v>1419</v>
      </c>
      <c r="AV14" s="163" t="s">
        <v>1420</v>
      </c>
      <c r="AZ14" s="163" t="s">
        <v>1418</v>
      </c>
      <c r="BA14" s="306" t="s">
        <v>1421</v>
      </c>
      <c r="BB14" s="163">
        <v>21976</v>
      </c>
      <c r="BC14" s="163" t="s">
        <v>13</v>
      </c>
      <c r="BF14" s="163" t="s">
        <v>1551</v>
      </c>
      <c r="BG14" s="163" t="s">
        <v>1415</v>
      </c>
      <c r="BH14" s="163" t="s">
        <v>1415</v>
      </c>
      <c r="BI14" s="163" t="s">
        <v>1415</v>
      </c>
      <c r="BJ14" s="163" t="s">
        <v>1415</v>
      </c>
      <c r="BK14" s="163" t="s">
        <v>12</v>
      </c>
      <c r="BL14" s="163" t="s">
        <v>12</v>
      </c>
      <c r="BM14" s="163">
        <v>9272012</v>
      </c>
      <c r="BP14" s="163" t="s">
        <v>1447</v>
      </c>
      <c r="BQ14" s="163" t="s">
        <v>1447</v>
      </c>
      <c r="BR14" s="163" t="s">
        <v>1425</v>
      </c>
      <c r="BS14" s="163" t="s">
        <v>1425</v>
      </c>
      <c r="BV14" s="163" t="s">
        <v>1415</v>
      </c>
      <c r="BX14" s="163">
        <v>122.9</v>
      </c>
      <c r="BY14" s="163" t="s">
        <v>1415</v>
      </c>
      <c r="CA14" s="163" t="s">
        <v>1415</v>
      </c>
      <c r="CC14" s="163">
        <v>3</v>
      </c>
      <c r="CG14" s="163">
        <v>12</v>
      </c>
      <c r="CM14" s="163">
        <v>4000</v>
      </c>
      <c r="CN14" s="163">
        <v>500</v>
      </c>
      <c r="CO14" s="306"/>
      <c r="CP14" s="163">
        <v>40483</v>
      </c>
      <c r="CQ14" s="317" t="s">
        <v>1448</v>
      </c>
      <c r="CR14" s="163">
        <v>40459</v>
      </c>
      <c r="CV14" s="163" t="s">
        <v>1430</v>
      </c>
      <c r="CX14" s="163" t="s">
        <v>1421</v>
      </c>
    </row>
    <row r="15" spans="1:102" s="163" customFormat="1" x14ac:dyDescent="0.25">
      <c r="A15" s="104" t="s">
        <v>1552</v>
      </c>
      <c r="B15" s="163" t="s">
        <v>327</v>
      </c>
      <c r="C15" s="166" t="s">
        <v>413</v>
      </c>
      <c r="D15" s="306"/>
      <c r="E15" s="163">
        <v>41564</v>
      </c>
      <c r="F15" s="163" t="s">
        <v>1398</v>
      </c>
      <c r="G15" s="163" t="s">
        <v>1399</v>
      </c>
      <c r="H15" s="163" t="s">
        <v>330</v>
      </c>
      <c r="I15" s="163" t="s">
        <v>1400</v>
      </c>
      <c r="K15" s="163" t="s">
        <v>330</v>
      </c>
      <c r="L15" s="163" t="s">
        <v>414</v>
      </c>
      <c r="M15" s="163" t="s">
        <v>414</v>
      </c>
      <c r="N15" s="163" t="s">
        <v>480</v>
      </c>
      <c r="O15" s="163" t="s">
        <v>480</v>
      </c>
      <c r="P15" s="163" t="s">
        <v>1553</v>
      </c>
      <c r="Q15" s="163" t="s">
        <v>1554</v>
      </c>
      <c r="R15" s="163" t="s">
        <v>1555</v>
      </c>
      <c r="S15" s="163" t="s">
        <v>1556</v>
      </c>
      <c r="T15" s="163" t="s">
        <v>1557</v>
      </c>
      <c r="U15" s="163" t="s">
        <v>1558</v>
      </c>
      <c r="V15" s="163" t="s">
        <v>1555</v>
      </c>
      <c r="W15" s="163" t="s">
        <v>1559</v>
      </c>
      <c r="X15" s="163" t="s">
        <v>1560</v>
      </c>
      <c r="Y15" s="163" t="s">
        <v>1561</v>
      </c>
      <c r="Z15" s="163" t="s">
        <v>1562</v>
      </c>
      <c r="AA15" s="163" t="s">
        <v>1563</v>
      </c>
      <c r="AB15" s="163" t="s">
        <v>18</v>
      </c>
      <c r="AC15" s="163">
        <v>43</v>
      </c>
      <c r="AD15" s="163" t="s">
        <v>18</v>
      </c>
      <c r="AE15" s="163" t="s">
        <v>1413</v>
      </c>
      <c r="AF15" s="163">
        <v>2000</v>
      </c>
      <c r="AG15" s="163">
        <v>800</v>
      </c>
      <c r="AH15" s="163" t="s">
        <v>1414</v>
      </c>
      <c r="AI15" s="163">
        <v>3</v>
      </c>
      <c r="AJ15" s="163" t="s">
        <v>1564</v>
      </c>
      <c r="AK15" s="163">
        <v>192</v>
      </c>
      <c r="AL15" s="163" t="s">
        <v>1416</v>
      </c>
      <c r="AM15" s="163" t="s">
        <v>1417</v>
      </c>
      <c r="AN15" s="163" t="s">
        <v>1414</v>
      </c>
      <c r="AR15" s="163" t="s">
        <v>1415</v>
      </c>
      <c r="AS15" s="163" t="s">
        <v>1418</v>
      </c>
      <c r="AT15" s="163" t="s">
        <v>1419</v>
      </c>
      <c r="AV15" s="163" t="s">
        <v>1420</v>
      </c>
      <c r="AZ15" s="163" t="s">
        <v>1418</v>
      </c>
      <c r="BA15" s="306" t="s">
        <v>1421</v>
      </c>
      <c r="BB15" s="163">
        <v>17258</v>
      </c>
      <c r="BC15" s="163" t="s">
        <v>13</v>
      </c>
      <c r="BE15" s="163" t="s">
        <v>1415</v>
      </c>
      <c r="BF15" s="163" t="s">
        <v>1446</v>
      </c>
      <c r="BG15" s="163" t="s">
        <v>1415</v>
      </c>
      <c r="BH15" s="163" t="s">
        <v>1415</v>
      </c>
      <c r="BI15" s="163" t="s">
        <v>1415</v>
      </c>
      <c r="BJ15" s="163" t="s">
        <v>1415</v>
      </c>
      <c r="BK15" s="163" t="s">
        <v>12</v>
      </c>
      <c r="BL15" s="163" t="s">
        <v>12</v>
      </c>
      <c r="BM15" s="163">
        <v>8162013</v>
      </c>
      <c r="BO15" s="163" t="s">
        <v>1423</v>
      </c>
      <c r="BP15" s="163" t="s">
        <v>1424</v>
      </c>
      <c r="BQ15" s="163" t="s">
        <v>1424</v>
      </c>
      <c r="BR15" s="163" t="s">
        <v>1425</v>
      </c>
      <c r="BS15" s="163" t="s">
        <v>1425</v>
      </c>
      <c r="BT15" s="163" t="s">
        <v>1426</v>
      </c>
      <c r="BU15" s="163" t="s">
        <v>1427</v>
      </c>
      <c r="BV15" s="163" t="s">
        <v>1415</v>
      </c>
      <c r="BW15" s="163">
        <v>122.8</v>
      </c>
      <c r="BX15" s="163">
        <v>122.8</v>
      </c>
      <c r="BY15" s="163" t="s">
        <v>1421</v>
      </c>
      <c r="BZ15" s="163" t="s">
        <v>1428</v>
      </c>
      <c r="CA15" s="163" t="s">
        <v>1415</v>
      </c>
      <c r="CC15" s="163">
        <v>45</v>
      </c>
      <c r="CD15" s="163">
        <v>3</v>
      </c>
      <c r="CE15" s="163">
        <v>0</v>
      </c>
      <c r="CF15" s="163">
        <v>1</v>
      </c>
      <c r="CM15" s="163">
        <v>12290</v>
      </c>
      <c r="CN15" s="163">
        <v>3750</v>
      </c>
      <c r="CO15" s="306"/>
      <c r="CP15" s="163">
        <v>40575</v>
      </c>
      <c r="CQ15" s="317" t="s">
        <v>1565</v>
      </c>
      <c r="CR15" s="163">
        <v>38670</v>
      </c>
      <c r="CS15" s="317" t="s">
        <v>1566</v>
      </c>
      <c r="CT15" s="163">
        <v>36763</v>
      </c>
      <c r="CV15" s="163" t="s">
        <v>1430</v>
      </c>
      <c r="CW15" s="163" t="s">
        <v>1567</v>
      </c>
      <c r="CX15" s="163" t="s">
        <v>1432</v>
      </c>
    </row>
    <row r="16" spans="1:102" s="163" customFormat="1" x14ac:dyDescent="0.25">
      <c r="A16" s="104" t="s">
        <v>1568</v>
      </c>
      <c r="B16" s="163" t="s">
        <v>327</v>
      </c>
      <c r="C16" s="166" t="s">
        <v>411</v>
      </c>
      <c r="D16" s="306"/>
      <c r="E16" s="163">
        <v>41564</v>
      </c>
      <c r="F16" s="163" t="s">
        <v>1398</v>
      </c>
      <c r="G16" s="163" t="s">
        <v>1399</v>
      </c>
      <c r="H16" s="163" t="s">
        <v>330</v>
      </c>
      <c r="I16" s="163" t="s">
        <v>1400</v>
      </c>
      <c r="K16" s="163" t="s">
        <v>330</v>
      </c>
      <c r="L16" s="163" t="s">
        <v>412</v>
      </c>
      <c r="M16" s="163" t="s">
        <v>412</v>
      </c>
      <c r="N16" s="163" t="s">
        <v>478</v>
      </c>
      <c r="O16" s="163" t="s">
        <v>480</v>
      </c>
      <c r="P16" s="163" t="s">
        <v>1569</v>
      </c>
      <c r="Q16" s="163" t="s">
        <v>1570</v>
      </c>
      <c r="R16" s="163" t="s">
        <v>1571</v>
      </c>
      <c r="S16" s="163" t="s">
        <v>1572</v>
      </c>
      <c r="T16" s="163" t="s">
        <v>1569</v>
      </c>
      <c r="U16" s="163" t="s">
        <v>1570</v>
      </c>
      <c r="V16" s="163" t="s">
        <v>1571</v>
      </c>
      <c r="W16" s="163" t="s">
        <v>1572</v>
      </c>
      <c r="X16" s="163" t="s">
        <v>1573</v>
      </c>
      <c r="Y16" s="163" t="s">
        <v>1574</v>
      </c>
      <c r="Z16" s="163" t="s">
        <v>1575</v>
      </c>
      <c r="AA16" s="163" t="s">
        <v>1576</v>
      </c>
      <c r="AB16" s="163" t="s">
        <v>18</v>
      </c>
      <c r="AC16" s="163">
        <v>182</v>
      </c>
      <c r="AD16" s="163" t="s">
        <v>12</v>
      </c>
      <c r="AE16" s="163" t="s">
        <v>1413</v>
      </c>
      <c r="AF16" s="163">
        <v>1995</v>
      </c>
      <c r="AG16" s="163">
        <v>1020</v>
      </c>
      <c r="AH16" s="163" t="s">
        <v>1414</v>
      </c>
      <c r="AI16" s="163">
        <v>2</v>
      </c>
      <c r="AJ16" s="163" t="s">
        <v>1415</v>
      </c>
      <c r="AK16" s="163">
        <v>168</v>
      </c>
      <c r="AL16" s="163" t="s">
        <v>1416</v>
      </c>
      <c r="AM16" s="163" t="s">
        <v>1417</v>
      </c>
      <c r="AN16" s="163" t="s">
        <v>1414</v>
      </c>
      <c r="AR16" s="163" t="s">
        <v>1415</v>
      </c>
      <c r="AS16" s="163" t="s">
        <v>1418</v>
      </c>
      <c r="AT16" s="163" t="s">
        <v>1419</v>
      </c>
      <c r="AV16" s="163" t="s">
        <v>1420</v>
      </c>
      <c r="AZ16" s="163" t="s">
        <v>1418</v>
      </c>
      <c r="BA16" s="306" t="s">
        <v>1421</v>
      </c>
      <c r="BB16" s="163">
        <v>14246</v>
      </c>
      <c r="BC16" s="163" t="s">
        <v>13</v>
      </c>
      <c r="BE16" s="163" t="s">
        <v>1506</v>
      </c>
      <c r="BF16" s="163" t="s">
        <v>1446</v>
      </c>
      <c r="BG16" s="163" t="s">
        <v>1415</v>
      </c>
      <c r="BH16" s="163" t="s">
        <v>1415</v>
      </c>
      <c r="BI16" s="163" t="s">
        <v>1415</v>
      </c>
      <c r="BJ16" s="163" t="s">
        <v>1415</v>
      </c>
      <c r="BK16" s="163" t="s">
        <v>12</v>
      </c>
      <c r="BL16" s="163" t="s">
        <v>12</v>
      </c>
      <c r="BM16" s="163">
        <v>6142013</v>
      </c>
      <c r="BO16" s="163" t="s">
        <v>1458</v>
      </c>
      <c r="BP16" s="163" t="s">
        <v>1424</v>
      </c>
      <c r="BQ16" s="163" t="s">
        <v>1424</v>
      </c>
      <c r="BR16" s="163" t="s">
        <v>1491</v>
      </c>
      <c r="BS16" s="163" t="s">
        <v>1425</v>
      </c>
      <c r="BT16" s="163" t="s">
        <v>1426</v>
      </c>
      <c r="BU16" s="163" t="s">
        <v>1427</v>
      </c>
      <c r="BV16" s="163" t="s">
        <v>1415</v>
      </c>
      <c r="BW16" s="163">
        <v>122.8</v>
      </c>
      <c r="BX16" s="163">
        <v>122.8</v>
      </c>
      <c r="BY16" s="163" t="s">
        <v>1415</v>
      </c>
      <c r="BZ16" s="163" t="s">
        <v>1428</v>
      </c>
      <c r="CA16" s="163" t="s">
        <v>1415</v>
      </c>
      <c r="CC16" s="163">
        <v>99</v>
      </c>
      <c r="CD16" s="163">
        <v>3</v>
      </c>
      <c r="CE16" s="163">
        <v>0</v>
      </c>
      <c r="CF16" s="163">
        <v>5</v>
      </c>
      <c r="CM16" s="163">
        <v>22914</v>
      </c>
      <c r="CN16" s="163">
        <v>5728</v>
      </c>
      <c r="CO16" s="306"/>
      <c r="CP16" s="163">
        <v>40479</v>
      </c>
      <c r="CQ16" s="163" t="s">
        <v>1429</v>
      </c>
      <c r="CV16" s="163" t="s">
        <v>1465</v>
      </c>
      <c r="CW16" s="163" t="s">
        <v>1507</v>
      </c>
      <c r="CX16" s="163" t="s">
        <v>1421</v>
      </c>
    </row>
    <row r="17" spans="1:102" s="163" customFormat="1" x14ac:dyDescent="0.25">
      <c r="A17" s="155" t="s">
        <v>1577</v>
      </c>
      <c r="B17" s="166" t="s">
        <v>327</v>
      </c>
      <c r="C17" s="166" t="s">
        <v>402</v>
      </c>
      <c r="D17" s="318"/>
      <c r="E17" s="166">
        <v>41564</v>
      </c>
      <c r="F17" s="166" t="s">
        <v>1398</v>
      </c>
      <c r="G17" s="166" t="s">
        <v>1399</v>
      </c>
      <c r="H17" s="166" t="s">
        <v>330</v>
      </c>
      <c r="I17" s="166" t="s">
        <v>1400</v>
      </c>
      <c r="J17" s="166"/>
      <c r="K17" s="166" t="s">
        <v>330</v>
      </c>
      <c r="L17" s="166" t="s">
        <v>403</v>
      </c>
      <c r="M17" s="166" t="s">
        <v>403</v>
      </c>
      <c r="N17" s="166" t="s">
        <v>480</v>
      </c>
      <c r="O17" s="166" t="s">
        <v>480</v>
      </c>
      <c r="P17" s="166" t="s">
        <v>1578</v>
      </c>
      <c r="Q17" s="166" t="s">
        <v>1579</v>
      </c>
      <c r="R17" s="166" t="s">
        <v>1580</v>
      </c>
      <c r="S17" s="166" t="s">
        <v>1581</v>
      </c>
      <c r="T17" s="166" t="s">
        <v>1582</v>
      </c>
      <c r="U17" s="166" t="s">
        <v>1579</v>
      </c>
      <c r="V17" s="166" t="s">
        <v>1580</v>
      </c>
      <c r="W17" s="166" t="s">
        <v>1581</v>
      </c>
      <c r="X17" s="166" t="s">
        <v>1583</v>
      </c>
      <c r="Y17" s="166" t="s">
        <v>1584</v>
      </c>
      <c r="Z17" s="166" t="s">
        <v>1585</v>
      </c>
      <c r="AA17" s="166" t="s">
        <v>1586</v>
      </c>
      <c r="AB17" s="166" t="s">
        <v>18</v>
      </c>
      <c r="AC17" s="166">
        <v>22</v>
      </c>
      <c r="AD17" s="166" t="s">
        <v>12</v>
      </c>
      <c r="AE17" s="166" t="s">
        <v>1413</v>
      </c>
      <c r="AF17" s="166">
        <v>2000</v>
      </c>
      <c r="AG17" s="166">
        <v>777</v>
      </c>
      <c r="AH17" s="166" t="s">
        <v>1414</v>
      </c>
      <c r="AI17" s="166">
        <v>1</v>
      </c>
      <c r="AJ17" s="166" t="s">
        <v>1564</v>
      </c>
      <c r="AK17" s="166">
        <v>188</v>
      </c>
      <c r="AL17" s="166" t="s">
        <v>1416</v>
      </c>
      <c r="AM17" s="166" t="s">
        <v>1417</v>
      </c>
      <c r="AN17" s="166" t="s">
        <v>1414</v>
      </c>
      <c r="AO17" s="166"/>
      <c r="AP17" s="166"/>
      <c r="AQ17" s="166"/>
      <c r="AR17" s="166" t="s">
        <v>1415</v>
      </c>
      <c r="AS17" s="166" t="s">
        <v>1418</v>
      </c>
      <c r="AT17" s="166" t="s">
        <v>1419</v>
      </c>
      <c r="AU17" s="166"/>
      <c r="AV17" s="166" t="s">
        <v>1420</v>
      </c>
      <c r="AW17" s="166"/>
      <c r="AX17" s="166"/>
      <c r="AY17" s="166"/>
      <c r="AZ17" s="166" t="s">
        <v>1418</v>
      </c>
      <c r="BA17" s="318" t="s">
        <v>1421</v>
      </c>
      <c r="BB17" s="166">
        <v>15615</v>
      </c>
      <c r="BC17" s="166" t="s">
        <v>13</v>
      </c>
      <c r="BD17" s="166"/>
      <c r="BE17" s="166" t="s">
        <v>1506</v>
      </c>
      <c r="BF17" s="166" t="s">
        <v>1446</v>
      </c>
      <c r="BG17" s="166" t="s">
        <v>1415</v>
      </c>
      <c r="BH17" s="166" t="s">
        <v>1415</v>
      </c>
      <c r="BI17" s="166" t="s">
        <v>1415</v>
      </c>
      <c r="BJ17" s="166" t="s">
        <v>1421</v>
      </c>
      <c r="BK17" s="166" t="s">
        <v>12</v>
      </c>
      <c r="BL17" s="166" t="s">
        <v>12</v>
      </c>
      <c r="BM17" s="166">
        <v>7262012</v>
      </c>
      <c r="BN17" s="166"/>
      <c r="BO17" s="166" t="s">
        <v>1458</v>
      </c>
      <c r="BP17" s="166" t="s">
        <v>1447</v>
      </c>
      <c r="BQ17" s="166" t="s">
        <v>1447</v>
      </c>
      <c r="BR17" s="166" t="s">
        <v>1425</v>
      </c>
      <c r="BS17" s="166" t="s">
        <v>1425</v>
      </c>
      <c r="BT17" s="166" t="s">
        <v>1426</v>
      </c>
      <c r="BU17" s="166" t="s">
        <v>1427</v>
      </c>
      <c r="BV17" s="166" t="s">
        <v>1415</v>
      </c>
      <c r="BW17" s="166">
        <v>123</v>
      </c>
      <c r="BX17" s="166">
        <v>123</v>
      </c>
      <c r="BY17" s="166" t="s">
        <v>1421</v>
      </c>
      <c r="BZ17" s="166" t="s">
        <v>1428</v>
      </c>
      <c r="CA17" s="166" t="s">
        <v>1421</v>
      </c>
      <c r="CB17" s="166"/>
      <c r="CC17" s="166">
        <v>64</v>
      </c>
      <c r="CD17" s="166">
        <v>10</v>
      </c>
      <c r="CE17" s="166">
        <v>1</v>
      </c>
      <c r="CF17" s="166">
        <v>16</v>
      </c>
      <c r="CG17" s="166"/>
      <c r="CH17" s="166"/>
      <c r="CI17" s="166"/>
      <c r="CJ17" s="166"/>
      <c r="CK17" s="166"/>
      <c r="CL17" s="166"/>
      <c r="CM17" s="166">
        <v>26000</v>
      </c>
      <c r="CN17" s="166">
        <v>16426</v>
      </c>
      <c r="CO17" s="318">
        <v>499</v>
      </c>
      <c r="CP17" s="166">
        <v>37264</v>
      </c>
      <c r="CQ17" s="319" t="s">
        <v>1460</v>
      </c>
      <c r="CR17" s="166">
        <v>40522</v>
      </c>
      <c r="CS17" s="319" t="s">
        <v>1460</v>
      </c>
      <c r="CT17" s="166">
        <v>40522</v>
      </c>
      <c r="CU17" s="166"/>
      <c r="CV17" s="166" t="s">
        <v>1465</v>
      </c>
      <c r="CW17" s="163" t="s">
        <v>1567</v>
      </c>
      <c r="CX17" s="163" t="s">
        <v>1432</v>
      </c>
    </row>
    <row r="18" spans="1:102" s="163" customFormat="1" x14ac:dyDescent="0.25">
      <c r="A18" s="104" t="s">
        <v>1587</v>
      </c>
      <c r="B18" s="163" t="s">
        <v>327</v>
      </c>
      <c r="C18" s="166" t="s">
        <v>415</v>
      </c>
      <c r="D18" s="306"/>
      <c r="E18" s="163">
        <v>41564</v>
      </c>
      <c r="F18" s="163" t="s">
        <v>1398</v>
      </c>
      <c r="G18" s="163" t="s">
        <v>1399</v>
      </c>
      <c r="H18" s="163" t="s">
        <v>330</v>
      </c>
      <c r="I18" s="163" t="s">
        <v>1400</v>
      </c>
      <c r="K18" s="163" t="s">
        <v>330</v>
      </c>
      <c r="L18" s="163" t="s">
        <v>416</v>
      </c>
      <c r="M18" s="163" t="s">
        <v>417</v>
      </c>
      <c r="N18" s="163" t="s">
        <v>478</v>
      </c>
      <c r="O18" s="163" t="s">
        <v>480</v>
      </c>
      <c r="P18" s="163" t="s">
        <v>1588</v>
      </c>
      <c r="Q18" s="163" t="s">
        <v>1589</v>
      </c>
      <c r="R18" s="163" t="s">
        <v>1590</v>
      </c>
      <c r="S18" s="163" t="s">
        <v>1591</v>
      </c>
      <c r="T18" s="163" t="s">
        <v>1592</v>
      </c>
      <c r="U18" s="163" t="s">
        <v>1589</v>
      </c>
      <c r="V18" s="163" t="s">
        <v>1590</v>
      </c>
      <c r="W18" s="163" t="s">
        <v>1593</v>
      </c>
      <c r="X18" s="163" t="s">
        <v>1594</v>
      </c>
      <c r="Y18" s="163" t="s">
        <v>1595</v>
      </c>
      <c r="Z18" s="163" t="s">
        <v>1596</v>
      </c>
      <c r="AA18" s="163" t="s">
        <v>1597</v>
      </c>
      <c r="AB18" s="163" t="s">
        <v>18</v>
      </c>
      <c r="AC18" s="163">
        <v>49</v>
      </c>
      <c r="AD18" s="163" t="s">
        <v>12</v>
      </c>
      <c r="AE18" s="163" t="s">
        <v>1413</v>
      </c>
      <c r="AF18" s="163">
        <v>2000</v>
      </c>
      <c r="AH18" s="163" t="s">
        <v>1453</v>
      </c>
      <c r="AI18" s="163">
        <v>1</v>
      </c>
      <c r="AJ18" s="163" t="s">
        <v>1445</v>
      </c>
      <c r="AK18" s="163">
        <v>170</v>
      </c>
      <c r="AL18" s="163" t="s">
        <v>1455</v>
      </c>
      <c r="AM18" s="163" t="s">
        <v>1456</v>
      </c>
      <c r="AN18" s="163" t="s">
        <v>1453</v>
      </c>
      <c r="AO18" s="163" t="s">
        <v>1416</v>
      </c>
      <c r="AP18" s="163" t="s">
        <v>1417</v>
      </c>
      <c r="AQ18" s="163" t="s">
        <v>1414</v>
      </c>
      <c r="AR18" s="163" t="s">
        <v>1415</v>
      </c>
      <c r="AS18" s="163" t="s">
        <v>1418</v>
      </c>
      <c r="AT18" s="163" t="s">
        <v>1419</v>
      </c>
      <c r="AV18" s="163" t="s">
        <v>1420</v>
      </c>
      <c r="AZ18" s="163" t="s">
        <v>1418</v>
      </c>
      <c r="BA18" s="306" t="s">
        <v>1421</v>
      </c>
      <c r="BB18" s="163">
        <v>30773</v>
      </c>
      <c r="BC18" s="163" t="s">
        <v>13</v>
      </c>
      <c r="BE18" s="163" t="s">
        <v>1415</v>
      </c>
      <c r="BF18" s="163" t="s">
        <v>1551</v>
      </c>
      <c r="BK18" s="163" t="s">
        <v>12</v>
      </c>
      <c r="BL18" s="163" t="s">
        <v>12</v>
      </c>
      <c r="BM18" s="163">
        <v>12062012</v>
      </c>
      <c r="BN18" s="163">
        <v>4161984</v>
      </c>
      <c r="BO18" s="163" t="s">
        <v>1458</v>
      </c>
      <c r="BP18" s="163" t="s">
        <v>1424</v>
      </c>
      <c r="BQ18" s="163" t="s">
        <v>1424</v>
      </c>
      <c r="BT18" s="163" t="s">
        <v>1426</v>
      </c>
      <c r="BU18" s="163" t="s">
        <v>1427</v>
      </c>
      <c r="BV18" s="163" t="s">
        <v>1415</v>
      </c>
      <c r="BW18" s="163">
        <v>122.8</v>
      </c>
      <c r="BX18" s="163">
        <v>122.8</v>
      </c>
      <c r="BY18" s="163" t="s">
        <v>1421</v>
      </c>
      <c r="BZ18" s="163" t="s">
        <v>1428</v>
      </c>
      <c r="CA18" s="163" t="s">
        <v>1415</v>
      </c>
      <c r="CC18" s="163">
        <v>90</v>
      </c>
      <c r="CD18" s="163">
        <v>7</v>
      </c>
      <c r="CF18" s="163">
        <v>7</v>
      </c>
      <c r="CM18" s="163">
        <v>36652</v>
      </c>
      <c r="CN18" s="163">
        <v>19737</v>
      </c>
      <c r="CO18" s="306"/>
      <c r="CP18" s="163">
        <v>40908</v>
      </c>
      <c r="CQ18" s="317" t="s">
        <v>1460</v>
      </c>
      <c r="CR18" s="163">
        <v>39716</v>
      </c>
      <c r="CS18" s="317" t="s">
        <v>1460</v>
      </c>
      <c r="CT18" s="163">
        <v>39716</v>
      </c>
      <c r="CV18" s="163" t="s">
        <v>1430</v>
      </c>
      <c r="CW18" s="163" t="s">
        <v>1528</v>
      </c>
      <c r="CX18" s="163" t="s">
        <v>1432</v>
      </c>
    </row>
    <row r="19" spans="1:102" s="163" customFormat="1" x14ac:dyDescent="0.25">
      <c r="A19" s="104" t="s">
        <v>1598</v>
      </c>
      <c r="B19" s="163" t="s">
        <v>327</v>
      </c>
      <c r="C19" s="166" t="s">
        <v>383</v>
      </c>
      <c r="D19" s="306"/>
      <c r="E19" s="163">
        <v>41564</v>
      </c>
      <c r="F19" s="163" t="s">
        <v>1398</v>
      </c>
      <c r="G19" s="163" t="s">
        <v>1399</v>
      </c>
      <c r="H19" s="163" t="s">
        <v>330</v>
      </c>
      <c r="I19" s="163" t="s">
        <v>1400</v>
      </c>
      <c r="K19" s="163" t="s">
        <v>330</v>
      </c>
      <c r="L19" s="163" t="s">
        <v>384</v>
      </c>
      <c r="M19" s="163" t="s">
        <v>385</v>
      </c>
      <c r="N19" s="163" t="s">
        <v>478</v>
      </c>
      <c r="O19" s="163" t="s">
        <v>480</v>
      </c>
      <c r="P19" s="163" t="s">
        <v>1599</v>
      </c>
      <c r="Q19" s="163" t="s">
        <v>1600</v>
      </c>
      <c r="R19" s="163" t="s">
        <v>1601</v>
      </c>
      <c r="S19" s="163" t="s">
        <v>1602</v>
      </c>
      <c r="T19" s="163" t="s">
        <v>1603</v>
      </c>
      <c r="U19" s="163" t="s">
        <v>1600</v>
      </c>
      <c r="V19" s="163" t="s">
        <v>1601</v>
      </c>
      <c r="W19" s="163" t="s">
        <v>1602</v>
      </c>
      <c r="X19" s="163" t="s">
        <v>1604</v>
      </c>
      <c r="Y19" s="163" t="s">
        <v>1605</v>
      </c>
      <c r="Z19" s="163" t="s">
        <v>1606</v>
      </c>
      <c r="AA19" s="163" t="s">
        <v>1607</v>
      </c>
      <c r="AB19" s="163" t="s">
        <v>18</v>
      </c>
      <c r="AC19" s="163">
        <v>86</v>
      </c>
      <c r="AD19" s="163" t="s">
        <v>18</v>
      </c>
      <c r="AE19" s="163" t="s">
        <v>1413</v>
      </c>
      <c r="AF19" s="163">
        <v>2000</v>
      </c>
      <c r="AG19" s="163">
        <v>1000</v>
      </c>
      <c r="AH19" s="163" t="s">
        <v>1414</v>
      </c>
      <c r="AI19" s="163">
        <v>1</v>
      </c>
      <c r="AJ19" s="163" t="s">
        <v>12</v>
      </c>
      <c r="AK19" s="163">
        <v>119</v>
      </c>
      <c r="AL19" s="163" t="s">
        <v>1416</v>
      </c>
      <c r="AM19" s="163" t="s">
        <v>1417</v>
      </c>
      <c r="AN19" s="163" t="s">
        <v>1414</v>
      </c>
      <c r="AR19" s="163" t="s">
        <v>1415</v>
      </c>
      <c r="AS19" s="163" t="s">
        <v>1418</v>
      </c>
      <c r="AT19" s="163" t="s">
        <v>1419</v>
      </c>
      <c r="AV19" s="163" t="s">
        <v>1420</v>
      </c>
      <c r="AZ19" s="163" t="s">
        <v>1418</v>
      </c>
      <c r="BA19" s="306" t="s">
        <v>1421</v>
      </c>
      <c r="BB19" s="163">
        <v>17654</v>
      </c>
      <c r="BC19" s="163" t="s">
        <v>13</v>
      </c>
      <c r="BE19" s="163" t="s">
        <v>1506</v>
      </c>
      <c r="BF19" s="163" t="s">
        <v>1446</v>
      </c>
      <c r="BG19" s="163" t="s">
        <v>1415</v>
      </c>
      <c r="BH19" s="163" t="s">
        <v>1415</v>
      </c>
      <c r="BI19" s="163" t="s">
        <v>1415</v>
      </c>
      <c r="BJ19" s="163" t="s">
        <v>1415</v>
      </c>
      <c r="BK19" s="163" t="s">
        <v>12</v>
      </c>
      <c r="BL19" s="163" t="s">
        <v>12</v>
      </c>
      <c r="BM19" s="163">
        <v>12012011</v>
      </c>
      <c r="BO19" s="163" t="s">
        <v>1423</v>
      </c>
      <c r="BP19" s="163" t="s">
        <v>1424</v>
      </c>
      <c r="BQ19" s="163" t="s">
        <v>1424</v>
      </c>
      <c r="BR19" s="163" t="s">
        <v>1425</v>
      </c>
      <c r="BS19" s="163" t="s">
        <v>1425</v>
      </c>
      <c r="BU19" s="163" t="s">
        <v>1427</v>
      </c>
      <c r="BV19" s="163" t="s">
        <v>1415</v>
      </c>
      <c r="BW19" s="163">
        <v>122.7</v>
      </c>
      <c r="BX19" s="163">
        <v>122.7</v>
      </c>
      <c r="BY19" s="163" t="s">
        <v>1415</v>
      </c>
      <c r="BZ19" s="163" t="s">
        <v>1428</v>
      </c>
      <c r="CA19" s="163" t="s">
        <v>1415</v>
      </c>
      <c r="CC19" s="163">
        <v>95</v>
      </c>
      <c r="CD19" s="163">
        <v>6</v>
      </c>
      <c r="CE19" s="163">
        <v>0</v>
      </c>
      <c r="CF19" s="163">
        <v>1</v>
      </c>
      <c r="CG19" s="163">
        <v>2</v>
      </c>
      <c r="CI19" s="163">
        <v>7</v>
      </c>
      <c r="CM19" s="163">
        <v>17010</v>
      </c>
      <c r="CN19" s="163">
        <v>7290</v>
      </c>
      <c r="CO19" s="306"/>
      <c r="CP19" s="163">
        <v>39569</v>
      </c>
      <c r="CQ19" s="317" t="s">
        <v>1448</v>
      </c>
      <c r="CR19" s="163">
        <v>40455</v>
      </c>
      <c r="CS19" s="317" t="s">
        <v>1608</v>
      </c>
      <c r="CT19" s="163">
        <v>40455</v>
      </c>
      <c r="CV19" s="163" t="s">
        <v>1465</v>
      </c>
      <c r="CW19" s="163" t="s">
        <v>1609</v>
      </c>
      <c r="CX19" s="163" t="s">
        <v>1432</v>
      </c>
    </row>
    <row r="20" spans="1:102" s="163" customFormat="1" x14ac:dyDescent="0.25">
      <c r="A20" s="155" t="s">
        <v>1616</v>
      </c>
      <c r="B20" s="166" t="s">
        <v>327</v>
      </c>
      <c r="C20" s="166" t="s">
        <v>447</v>
      </c>
      <c r="D20" s="318"/>
      <c r="E20" s="166">
        <v>41564</v>
      </c>
      <c r="F20" s="166" t="s">
        <v>1398</v>
      </c>
      <c r="G20" s="166" t="s">
        <v>1399</v>
      </c>
      <c r="H20" s="166" t="s">
        <v>330</v>
      </c>
      <c r="I20" s="166" t="s">
        <v>1400</v>
      </c>
      <c r="J20" s="166"/>
      <c r="K20" s="166" t="s">
        <v>330</v>
      </c>
      <c r="L20" s="166" t="s">
        <v>448</v>
      </c>
      <c r="M20" s="166" t="s">
        <v>449</v>
      </c>
      <c r="N20" s="166" t="s">
        <v>480</v>
      </c>
      <c r="O20" s="166" t="s">
        <v>480</v>
      </c>
      <c r="P20" s="166" t="s">
        <v>1617</v>
      </c>
      <c r="Q20" s="166" t="s">
        <v>1911</v>
      </c>
      <c r="R20" s="166" t="s">
        <v>1912</v>
      </c>
      <c r="S20" s="166" t="s">
        <v>1618</v>
      </c>
      <c r="T20" s="166" t="s">
        <v>1592</v>
      </c>
      <c r="U20" s="166" t="s">
        <v>1619</v>
      </c>
      <c r="V20" s="166" t="s">
        <v>1620</v>
      </c>
      <c r="W20" s="166" t="s">
        <v>1621</v>
      </c>
      <c r="X20" s="166" t="s">
        <v>1622</v>
      </c>
      <c r="Y20" s="166" t="s">
        <v>1623</v>
      </c>
      <c r="Z20" s="166" t="s">
        <v>1624</v>
      </c>
      <c r="AA20" s="166" t="s">
        <v>1625</v>
      </c>
      <c r="AB20" s="166" t="s">
        <v>18</v>
      </c>
      <c r="AC20" s="166">
        <v>52</v>
      </c>
      <c r="AD20" s="166" t="s">
        <v>12</v>
      </c>
      <c r="AE20" s="166" t="s">
        <v>1444</v>
      </c>
      <c r="AF20" s="166">
        <v>2005</v>
      </c>
      <c r="AG20" s="166">
        <v>800</v>
      </c>
      <c r="AH20" s="166" t="s">
        <v>1453</v>
      </c>
      <c r="AI20" s="166">
        <v>4</v>
      </c>
      <c r="AJ20" s="166" t="s">
        <v>1445</v>
      </c>
      <c r="AK20" s="166">
        <v>642</v>
      </c>
      <c r="AL20" s="166" t="s">
        <v>1455</v>
      </c>
      <c r="AM20" s="166" t="s">
        <v>1456</v>
      </c>
      <c r="AN20" s="166" t="s">
        <v>1453</v>
      </c>
      <c r="AO20" s="166" t="s">
        <v>1416</v>
      </c>
      <c r="AP20" s="166" t="s">
        <v>1417</v>
      </c>
      <c r="AQ20" s="166" t="s">
        <v>1414</v>
      </c>
      <c r="AR20" s="166" t="s">
        <v>1415</v>
      </c>
      <c r="AS20" s="166" t="s">
        <v>1418</v>
      </c>
      <c r="AT20" s="166" t="s">
        <v>1419</v>
      </c>
      <c r="AU20" s="166"/>
      <c r="AV20" s="166" t="s">
        <v>1420</v>
      </c>
      <c r="AW20" s="166"/>
      <c r="AX20" s="166"/>
      <c r="AY20" s="166"/>
      <c r="AZ20" s="166" t="s">
        <v>447</v>
      </c>
      <c r="BA20" s="318" t="s">
        <v>1421</v>
      </c>
      <c r="BB20" s="166">
        <v>20455</v>
      </c>
      <c r="BC20" s="166" t="s">
        <v>13</v>
      </c>
      <c r="BD20" s="166"/>
      <c r="BE20" s="166" t="s">
        <v>1506</v>
      </c>
      <c r="BF20" s="166" t="s">
        <v>1551</v>
      </c>
      <c r="BG20" s="166" t="s">
        <v>1415</v>
      </c>
      <c r="BH20" s="166" t="s">
        <v>1415</v>
      </c>
      <c r="BI20" s="166" t="s">
        <v>1415</v>
      </c>
      <c r="BJ20" s="166" t="s">
        <v>1415</v>
      </c>
      <c r="BK20" s="166" t="s">
        <v>12</v>
      </c>
      <c r="BL20" s="166" t="s">
        <v>12</v>
      </c>
      <c r="BM20" s="166">
        <v>12202012</v>
      </c>
      <c r="BN20" s="166"/>
      <c r="BO20" s="166" t="s">
        <v>1458</v>
      </c>
      <c r="BP20" s="166" t="s">
        <v>1424</v>
      </c>
      <c r="BQ20" s="166" t="s">
        <v>1424</v>
      </c>
      <c r="BR20" s="166" t="s">
        <v>1425</v>
      </c>
      <c r="BS20" s="166" t="s">
        <v>1425</v>
      </c>
      <c r="BT20" s="166" t="s">
        <v>1426</v>
      </c>
      <c r="BU20" s="166" t="s">
        <v>1427</v>
      </c>
      <c r="BV20" s="166" t="s">
        <v>1415</v>
      </c>
      <c r="BW20" s="166">
        <v>122.8</v>
      </c>
      <c r="BX20" s="166">
        <v>122.8</v>
      </c>
      <c r="BY20" s="166" t="s">
        <v>1421</v>
      </c>
      <c r="BZ20" s="166" t="s">
        <v>1428</v>
      </c>
      <c r="CA20" s="166" t="s">
        <v>1415</v>
      </c>
      <c r="CB20" s="166"/>
      <c r="CC20" s="166">
        <v>79</v>
      </c>
      <c r="CD20" s="166">
        <v>9</v>
      </c>
      <c r="CE20" s="166">
        <v>0</v>
      </c>
      <c r="CF20" s="166">
        <v>0</v>
      </c>
      <c r="CG20" s="166"/>
      <c r="CH20" s="166"/>
      <c r="CI20" s="166"/>
      <c r="CJ20" s="166"/>
      <c r="CK20" s="166"/>
      <c r="CL20" s="166">
        <v>707</v>
      </c>
      <c r="CM20" s="166">
        <v>15316</v>
      </c>
      <c r="CN20" s="166">
        <v>7540</v>
      </c>
      <c r="CO20" s="318"/>
      <c r="CP20" s="166">
        <v>40269</v>
      </c>
      <c r="CQ20" s="319" t="s">
        <v>1460</v>
      </c>
      <c r="CR20" s="166">
        <v>40917</v>
      </c>
      <c r="CS20" s="319" t="s">
        <v>1460</v>
      </c>
      <c r="CT20" s="166">
        <v>40917</v>
      </c>
      <c r="CU20" s="166"/>
      <c r="CV20" s="166" t="s">
        <v>1465</v>
      </c>
      <c r="CW20" s="166" t="s">
        <v>1626</v>
      </c>
      <c r="CX20" s="163" t="s">
        <v>1432</v>
      </c>
    </row>
    <row r="21" spans="1:102" s="163" customFormat="1" x14ac:dyDescent="0.25">
      <c r="A21" s="104" t="s">
        <v>1629</v>
      </c>
      <c r="B21" s="163" t="s">
        <v>327</v>
      </c>
      <c r="C21" s="166" t="s">
        <v>356</v>
      </c>
      <c r="D21" s="306"/>
      <c r="E21" s="163">
        <v>41564</v>
      </c>
      <c r="F21" s="163" t="s">
        <v>1398</v>
      </c>
      <c r="G21" s="163" t="s">
        <v>1399</v>
      </c>
      <c r="H21" s="163" t="s">
        <v>330</v>
      </c>
      <c r="I21" s="163" t="s">
        <v>1400</v>
      </c>
      <c r="K21" s="163" t="s">
        <v>330</v>
      </c>
      <c r="L21" s="163" t="s">
        <v>357</v>
      </c>
      <c r="M21" s="163" t="s">
        <v>358</v>
      </c>
      <c r="N21" s="163" t="s">
        <v>480</v>
      </c>
      <c r="O21" s="163" t="s">
        <v>480</v>
      </c>
      <c r="P21" s="163" t="s">
        <v>1630</v>
      </c>
      <c r="Q21" s="163" t="s">
        <v>1631</v>
      </c>
      <c r="R21" s="163" t="s">
        <v>1632</v>
      </c>
      <c r="S21" s="163" t="s">
        <v>1633</v>
      </c>
      <c r="T21" s="163" t="s">
        <v>1634</v>
      </c>
      <c r="U21" s="163" t="s">
        <v>1631</v>
      </c>
      <c r="V21" s="163" t="s">
        <v>1632</v>
      </c>
      <c r="W21" s="163" t="s">
        <v>1633</v>
      </c>
      <c r="X21" s="163" t="s">
        <v>1913</v>
      </c>
      <c r="Y21" s="163" t="s">
        <v>1914</v>
      </c>
      <c r="Z21" s="163" t="s">
        <v>1915</v>
      </c>
      <c r="AA21" s="163" t="s">
        <v>1916</v>
      </c>
      <c r="AB21" s="163" t="s">
        <v>18</v>
      </c>
      <c r="AC21" s="163">
        <v>5</v>
      </c>
      <c r="AD21" s="163" t="s">
        <v>18</v>
      </c>
      <c r="AE21" s="163" t="s">
        <v>1413</v>
      </c>
      <c r="AF21" s="163">
        <v>2000</v>
      </c>
      <c r="AH21" s="163" t="s">
        <v>1453</v>
      </c>
      <c r="AI21" s="163">
        <v>2</v>
      </c>
      <c r="AJ21" s="163" t="s">
        <v>1445</v>
      </c>
      <c r="AK21" s="163">
        <v>60</v>
      </c>
      <c r="AL21" s="163" t="s">
        <v>1455</v>
      </c>
      <c r="AM21" s="163" t="s">
        <v>1456</v>
      </c>
      <c r="AN21" s="163" t="s">
        <v>1453</v>
      </c>
      <c r="AR21" s="163" t="s">
        <v>1415</v>
      </c>
      <c r="AS21" s="163" t="s">
        <v>1418</v>
      </c>
      <c r="AT21" s="163" t="s">
        <v>1419</v>
      </c>
      <c r="AV21" s="163" t="s">
        <v>1420</v>
      </c>
      <c r="AZ21" s="163" t="s">
        <v>1418</v>
      </c>
      <c r="BA21" s="306" t="s">
        <v>1421</v>
      </c>
      <c r="BB21" s="163">
        <v>13820</v>
      </c>
      <c r="BC21" s="163" t="s">
        <v>13</v>
      </c>
      <c r="BE21" s="163" t="s">
        <v>1506</v>
      </c>
      <c r="BF21" s="163" t="s">
        <v>1551</v>
      </c>
      <c r="BG21" s="163" t="s">
        <v>1415</v>
      </c>
      <c r="BH21" s="163" t="s">
        <v>1415</v>
      </c>
      <c r="BI21" s="163" t="s">
        <v>1415</v>
      </c>
      <c r="BJ21" s="163" t="s">
        <v>1421</v>
      </c>
      <c r="BK21" s="163" t="s">
        <v>12</v>
      </c>
      <c r="BL21" s="163" t="s">
        <v>12</v>
      </c>
      <c r="BM21" s="163">
        <v>9272012</v>
      </c>
      <c r="BO21" s="163" t="s">
        <v>1423</v>
      </c>
      <c r="BP21" s="163" t="s">
        <v>1425</v>
      </c>
      <c r="BQ21" s="163" t="s">
        <v>1425</v>
      </c>
      <c r="BR21" s="163" t="s">
        <v>1425</v>
      </c>
      <c r="BS21" s="163" t="s">
        <v>1425</v>
      </c>
      <c r="BT21" s="163" t="s">
        <v>1426</v>
      </c>
      <c r="BV21" s="163" t="s">
        <v>1415</v>
      </c>
      <c r="BW21" s="163">
        <v>122.7</v>
      </c>
      <c r="BX21" s="163">
        <v>122.7</v>
      </c>
      <c r="BY21" s="163" t="s">
        <v>1421</v>
      </c>
      <c r="CA21" s="163" t="s">
        <v>1415</v>
      </c>
      <c r="CC21" s="163">
        <v>12</v>
      </c>
      <c r="CD21" s="163">
        <v>4</v>
      </c>
      <c r="CE21" s="163">
        <v>0</v>
      </c>
      <c r="CF21" s="163">
        <v>0</v>
      </c>
      <c r="CM21" s="163">
        <v>8066</v>
      </c>
      <c r="CN21" s="163">
        <v>12098</v>
      </c>
      <c r="CO21" s="306"/>
      <c r="CP21" s="163">
        <v>39815</v>
      </c>
      <c r="CQ21" s="317" t="s">
        <v>1448</v>
      </c>
      <c r="CR21" s="163">
        <v>41306</v>
      </c>
      <c r="CV21" s="163" t="s">
        <v>1465</v>
      </c>
      <c r="CX21" s="163" t="s">
        <v>1432</v>
      </c>
    </row>
    <row r="22" spans="1:102" s="163" customFormat="1" x14ac:dyDescent="0.25">
      <c r="A22" s="104" t="s">
        <v>1635</v>
      </c>
      <c r="B22" s="163" t="s">
        <v>327</v>
      </c>
      <c r="C22" s="166" t="s">
        <v>381</v>
      </c>
      <c r="D22" s="306"/>
      <c r="E22" s="163">
        <v>41564</v>
      </c>
      <c r="F22" s="163" t="s">
        <v>1398</v>
      </c>
      <c r="G22" s="163" t="s">
        <v>1399</v>
      </c>
      <c r="H22" s="163" t="s">
        <v>330</v>
      </c>
      <c r="I22" s="163" t="s">
        <v>1400</v>
      </c>
      <c r="K22" s="163" t="s">
        <v>330</v>
      </c>
      <c r="L22" s="163" t="s">
        <v>382</v>
      </c>
      <c r="M22" s="163" t="s">
        <v>382</v>
      </c>
      <c r="N22" s="163" t="s">
        <v>478</v>
      </c>
      <c r="O22" s="163" t="s">
        <v>480</v>
      </c>
      <c r="P22" s="163" t="s">
        <v>1636</v>
      </c>
      <c r="Q22" s="163" t="s">
        <v>1637</v>
      </c>
      <c r="R22" s="163" t="s">
        <v>1638</v>
      </c>
      <c r="S22" s="163" t="s">
        <v>1639</v>
      </c>
      <c r="T22" s="163" t="s">
        <v>1640</v>
      </c>
      <c r="U22" s="163" t="s">
        <v>1637</v>
      </c>
      <c r="V22" s="163" t="s">
        <v>1638</v>
      </c>
      <c r="W22" s="163" t="s">
        <v>1639</v>
      </c>
      <c r="X22" s="163" t="s">
        <v>1641</v>
      </c>
      <c r="Y22" s="163" t="s">
        <v>1642</v>
      </c>
      <c r="Z22" s="163" t="s">
        <v>1643</v>
      </c>
      <c r="AA22" s="163" t="s">
        <v>1644</v>
      </c>
      <c r="AB22" s="163" t="s">
        <v>18</v>
      </c>
      <c r="AC22" s="163">
        <v>87</v>
      </c>
      <c r="AD22" s="163" t="s">
        <v>18</v>
      </c>
      <c r="AE22" s="163" t="s">
        <v>1413</v>
      </c>
      <c r="AF22" s="163">
        <v>2010</v>
      </c>
      <c r="AH22" s="163" t="s">
        <v>1414</v>
      </c>
      <c r="AI22" s="163">
        <v>5</v>
      </c>
      <c r="AJ22" s="163" t="s">
        <v>12</v>
      </c>
      <c r="AK22" s="163">
        <v>120</v>
      </c>
      <c r="AL22" s="163" t="s">
        <v>1416</v>
      </c>
      <c r="AM22" s="163" t="s">
        <v>1417</v>
      </c>
      <c r="AN22" s="163" t="s">
        <v>1414</v>
      </c>
      <c r="AR22" s="163" t="s">
        <v>1415</v>
      </c>
      <c r="AS22" s="163" t="s">
        <v>1418</v>
      </c>
      <c r="AT22" s="163" t="s">
        <v>1419</v>
      </c>
      <c r="AV22" s="163" t="s">
        <v>1420</v>
      </c>
      <c r="AZ22" s="163" t="s">
        <v>1418</v>
      </c>
      <c r="BA22" s="306" t="s">
        <v>1421</v>
      </c>
      <c r="BB22" s="163">
        <v>24139</v>
      </c>
      <c r="BC22" s="163" t="s">
        <v>13</v>
      </c>
      <c r="BE22" s="163" t="s">
        <v>1415</v>
      </c>
      <c r="BF22" s="163" t="s">
        <v>1551</v>
      </c>
      <c r="BK22" s="163" t="s">
        <v>12</v>
      </c>
      <c r="BL22" s="163" t="s">
        <v>12</v>
      </c>
      <c r="BM22" s="163">
        <v>6052013</v>
      </c>
      <c r="BN22" s="163">
        <v>2141992</v>
      </c>
      <c r="BO22" s="163" t="s">
        <v>1423</v>
      </c>
      <c r="BP22" s="163" t="s">
        <v>1424</v>
      </c>
      <c r="BQ22" s="163" t="s">
        <v>1424</v>
      </c>
      <c r="BR22" s="163" t="s">
        <v>1425</v>
      </c>
      <c r="BS22" s="163" t="s">
        <v>1425</v>
      </c>
      <c r="BT22" s="163" t="s">
        <v>1426</v>
      </c>
      <c r="BV22" s="163" t="s">
        <v>1415</v>
      </c>
      <c r="BW22" s="163">
        <v>123.075</v>
      </c>
      <c r="BX22" s="163">
        <v>123.075</v>
      </c>
      <c r="BY22" s="163" t="s">
        <v>1421</v>
      </c>
      <c r="BZ22" s="163" t="s">
        <v>1428</v>
      </c>
      <c r="CC22" s="163">
        <v>4</v>
      </c>
      <c r="CD22" s="163">
        <v>0</v>
      </c>
      <c r="CE22" s="163">
        <v>0</v>
      </c>
      <c r="CF22" s="163">
        <v>0</v>
      </c>
      <c r="CM22" s="163">
        <v>9825</v>
      </c>
      <c r="CN22" s="163">
        <v>4500</v>
      </c>
      <c r="CO22" s="306"/>
      <c r="CP22" s="163">
        <v>39754</v>
      </c>
      <c r="CQ22" s="163" t="s">
        <v>1429</v>
      </c>
      <c r="CV22" s="163" t="s">
        <v>1465</v>
      </c>
      <c r="CW22" s="163" t="s">
        <v>1626</v>
      </c>
      <c r="CX22" s="163" t="s">
        <v>1432</v>
      </c>
    </row>
    <row r="23" spans="1:102" s="163" customFormat="1" x14ac:dyDescent="0.25">
      <c r="A23" s="104" t="s">
        <v>1645</v>
      </c>
      <c r="B23" s="163" t="s">
        <v>327</v>
      </c>
      <c r="C23" s="166" t="s">
        <v>393</v>
      </c>
      <c r="D23" s="306"/>
      <c r="E23" s="163">
        <v>41564</v>
      </c>
      <c r="F23" s="163" t="s">
        <v>1398</v>
      </c>
      <c r="G23" s="163" t="s">
        <v>1399</v>
      </c>
      <c r="H23" s="163" t="s">
        <v>330</v>
      </c>
      <c r="I23" s="163" t="s">
        <v>1400</v>
      </c>
      <c r="K23" s="163" t="s">
        <v>330</v>
      </c>
      <c r="L23" s="163" t="s">
        <v>394</v>
      </c>
      <c r="M23" s="163" t="s">
        <v>395</v>
      </c>
      <c r="N23" s="163" t="s">
        <v>478</v>
      </c>
      <c r="O23" s="163" t="s">
        <v>480</v>
      </c>
      <c r="P23" s="163" t="s">
        <v>1917</v>
      </c>
      <c r="Q23" s="163" t="s">
        <v>1918</v>
      </c>
      <c r="R23" s="163" t="s">
        <v>1919</v>
      </c>
      <c r="S23" s="163" t="s">
        <v>1920</v>
      </c>
      <c r="T23" s="163" t="s">
        <v>1921</v>
      </c>
      <c r="U23" s="163" t="s">
        <v>1922</v>
      </c>
      <c r="V23" s="163" t="s">
        <v>1646</v>
      </c>
      <c r="W23" s="163" t="s">
        <v>1923</v>
      </c>
      <c r="X23" s="163" t="s">
        <v>1647</v>
      </c>
      <c r="Y23" s="163" t="s">
        <v>1648</v>
      </c>
      <c r="Z23" s="163" t="s">
        <v>1649</v>
      </c>
      <c r="AA23" s="163" t="s">
        <v>1650</v>
      </c>
      <c r="AB23" s="163" t="s">
        <v>18</v>
      </c>
      <c r="AC23" s="163">
        <v>40</v>
      </c>
      <c r="AD23" s="163" t="s">
        <v>12</v>
      </c>
      <c r="AE23" s="163" t="s">
        <v>1501</v>
      </c>
      <c r="AF23" s="163">
        <v>1990</v>
      </c>
      <c r="AH23" s="163" t="s">
        <v>1453</v>
      </c>
      <c r="AI23" s="163">
        <v>2</v>
      </c>
      <c r="AJ23" s="163" t="s">
        <v>12</v>
      </c>
      <c r="AK23" s="163">
        <v>48</v>
      </c>
      <c r="AL23" s="163" t="s">
        <v>1455</v>
      </c>
      <c r="AM23" s="163" t="s">
        <v>1456</v>
      </c>
      <c r="AN23" s="163" t="s">
        <v>1453</v>
      </c>
      <c r="AO23" s="163" t="s">
        <v>1416</v>
      </c>
      <c r="AP23" s="163" t="s">
        <v>1417</v>
      </c>
      <c r="AQ23" s="163" t="s">
        <v>1414</v>
      </c>
      <c r="AR23" s="163" t="s">
        <v>1415</v>
      </c>
      <c r="AS23" s="163" t="s">
        <v>1418</v>
      </c>
      <c r="AT23" s="163" t="s">
        <v>1419</v>
      </c>
      <c r="AV23" s="163" t="s">
        <v>1420</v>
      </c>
      <c r="AZ23" s="163" t="s">
        <v>1418</v>
      </c>
      <c r="BA23" s="306" t="s">
        <v>1421</v>
      </c>
      <c r="BB23" s="163">
        <v>30621</v>
      </c>
      <c r="BC23" s="163" t="s">
        <v>13</v>
      </c>
      <c r="BE23" s="163" t="s">
        <v>1415</v>
      </c>
      <c r="BF23" s="163" t="s">
        <v>1551</v>
      </c>
      <c r="BK23" s="163" t="s">
        <v>12</v>
      </c>
      <c r="BL23" s="163" t="s">
        <v>12</v>
      </c>
      <c r="BM23" s="163">
        <v>9282012</v>
      </c>
      <c r="BN23" s="163">
        <v>10181983</v>
      </c>
      <c r="BP23" s="163" t="s">
        <v>1424</v>
      </c>
      <c r="BQ23" s="163" t="s">
        <v>1424</v>
      </c>
      <c r="BR23" s="163" t="s">
        <v>1425</v>
      </c>
      <c r="BS23" s="163" t="s">
        <v>1425</v>
      </c>
      <c r="BT23" s="163" t="s">
        <v>1426</v>
      </c>
      <c r="BU23" s="163" t="s">
        <v>1427</v>
      </c>
      <c r="BV23" s="163" t="s">
        <v>1415</v>
      </c>
      <c r="BW23" s="163">
        <v>122.7</v>
      </c>
      <c r="BX23" s="163">
        <v>122.7</v>
      </c>
      <c r="BY23" s="163" t="s">
        <v>1415</v>
      </c>
      <c r="BZ23" s="163" t="s">
        <v>1428</v>
      </c>
      <c r="CA23" s="163" t="s">
        <v>1415</v>
      </c>
      <c r="CC23" s="163">
        <v>24</v>
      </c>
      <c r="CD23" s="163">
        <v>1</v>
      </c>
      <c r="CE23" s="163">
        <v>0</v>
      </c>
      <c r="CF23" s="163">
        <v>1</v>
      </c>
      <c r="CM23" s="163">
        <v>12728</v>
      </c>
      <c r="CN23" s="163">
        <v>4243</v>
      </c>
      <c r="CO23" s="306"/>
      <c r="CP23" s="163">
        <v>40544</v>
      </c>
      <c r="CV23" s="163" t="s">
        <v>1430</v>
      </c>
      <c r="CW23" s="163" t="s">
        <v>1924</v>
      </c>
      <c r="CX23" s="163" t="s">
        <v>1432</v>
      </c>
    </row>
    <row r="24" spans="1:102" s="163" customFormat="1" x14ac:dyDescent="0.25">
      <c r="A24" s="104" t="s">
        <v>1651</v>
      </c>
      <c r="B24" s="163" t="s">
        <v>327</v>
      </c>
      <c r="C24" s="166" t="s">
        <v>434</v>
      </c>
      <c r="D24" s="306"/>
      <c r="E24" s="163">
        <v>41564</v>
      </c>
      <c r="F24" s="163" t="s">
        <v>1398</v>
      </c>
      <c r="G24" s="163" t="s">
        <v>1399</v>
      </c>
      <c r="H24" s="163" t="s">
        <v>330</v>
      </c>
      <c r="I24" s="163" t="s">
        <v>1400</v>
      </c>
      <c r="K24" s="163" t="s">
        <v>330</v>
      </c>
      <c r="L24" s="163" t="s">
        <v>421</v>
      </c>
      <c r="M24" s="163" t="s">
        <v>435</v>
      </c>
      <c r="N24" s="163" t="s">
        <v>478</v>
      </c>
      <c r="O24" s="163" t="s">
        <v>480</v>
      </c>
      <c r="P24" s="163" t="s">
        <v>1652</v>
      </c>
      <c r="Q24" s="163" t="s">
        <v>1653</v>
      </c>
      <c r="R24" s="163" t="s">
        <v>1654</v>
      </c>
      <c r="S24" s="163" t="s">
        <v>1655</v>
      </c>
      <c r="T24" s="163" t="s">
        <v>1656</v>
      </c>
      <c r="U24" s="163" t="s">
        <v>1653</v>
      </c>
      <c r="V24" s="163" t="s">
        <v>1654</v>
      </c>
      <c r="W24" s="163" t="s">
        <v>1655</v>
      </c>
      <c r="X24" s="163" t="s">
        <v>1657</v>
      </c>
      <c r="Y24" s="163" t="s">
        <v>1658</v>
      </c>
      <c r="Z24" s="163" t="s">
        <v>1659</v>
      </c>
      <c r="AA24" s="163" t="s">
        <v>1660</v>
      </c>
      <c r="AB24" s="163" t="s">
        <v>18</v>
      </c>
      <c r="AC24" s="163">
        <v>480</v>
      </c>
      <c r="AD24" s="163" t="s">
        <v>12</v>
      </c>
      <c r="AE24" s="163" t="s">
        <v>1452</v>
      </c>
      <c r="AF24" s="163">
        <v>1965</v>
      </c>
      <c r="AH24" s="163" t="s">
        <v>1414</v>
      </c>
      <c r="AI24" s="163">
        <v>2</v>
      </c>
      <c r="AJ24" s="163" t="s">
        <v>1464</v>
      </c>
      <c r="AK24" s="163">
        <v>75</v>
      </c>
      <c r="AL24" s="163" t="s">
        <v>1416</v>
      </c>
      <c r="AM24" s="163" t="s">
        <v>1417</v>
      </c>
      <c r="AN24" s="163" t="s">
        <v>1414</v>
      </c>
      <c r="AR24" s="163" t="s">
        <v>1415</v>
      </c>
      <c r="AS24" s="163" t="s">
        <v>1418</v>
      </c>
      <c r="AT24" s="163" t="s">
        <v>1419</v>
      </c>
      <c r="AV24" s="163" t="s">
        <v>1420</v>
      </c>
      <c r="AZ24" s="163" t="s">
        <v>1418</v>
      </c>
      <c r="BA24" s="306" t="s">
        <v>1421</v>
      </c>
      <c r="BB24" s="163">
        <v>16681</v>
      </c>
      <c r="BC24" s="163" t="s">
        <v>13</v>
      </c>
      <c r="BE24" s="163" t="s">
        <v>1415</v>
      </c>
      <c r="BF24" s="163" t="s">
        <v>1446</v>
      </c>
      <c r="BK24" s="163" t="s">
        <v>12</v>
      </c>
      <c r="BL24" s="163" t="s">
        <v>12</v>
      </c>
      <c r="BM24" s="163">
        <v>5172013</v>
      </c>
      <c r="BN24" s="163">
        <v>12131982</v>
      </c>
      <c r="BO24" s="163" t="s">
        <v>1458</v>
      </c>
      <c r="BP24" s="163" t="s">
        <v>1424</v>
      </c>
      <c r="BQ24" s="163" t="s">
        <v>1424</v>
      </c>
      <c r="BR24" s="163" t="s">
        <v>1425</v>
      </c>
      <c r="BS24" s="163" t="s">
        <v>1425</v>
      </c>
      <c r="BT24" s="163" t="s">
        <v>1426</v>
      </c>
      <c r="BU24" s="163" t="s">
        <v>1426</v>
      </c>
      <c r="BV24" s="163" t="s">
        <v>1415</v>
      </c>
      <c r="BW24" s="163">
        <v>122.97499999999999</v>
      </c>
      <c r="BX24" s="163">
        <v>122.97499999999999</v>
      </c>
      <c r="BY24" s="163" t="s">
        <v>1415</v>
      </c>
      <c r="BZ24" s="163" t="s">
        <v>1428</v>
      </c>
      <c r="CA24" s="163" t="s">
        <v>1415</v>
      </c>
      <c r="CC24" s="163">
        <v>81</v>
      </c>
      <c r="CD24" s="163">
        <v>5</v>
      </c>
      <c r="CE24" s="163">
        <v>0</v>
      </c>
      <c r="CF24" s="163">
        <v>1</v>
      </c>
      <c r="CI24" s="163">
        <v>1</v>
      </c>
      <c r="CM24" s="163">
        <v>11072</v>
      </c>
      <c r="CN24" s="163">
        <v>7381</v>
      </c>
      <c r="CO24" s="306"/>
      <c r="CP24" s="163">
        <v>40909</v>
      </c>
      <c r="CQ24" s="163" t="s">
        <v>1429</v>
      </c>
      <c r="CV24" s="163" t="s">
        <v>1430</v>
      </c>
      <c r="CW24" s="163" t="s">
        <v>1661</v>
      </c>
      <c r="CX24" s="163" t="s">
        <v>1432</v>
      </c>
    </row>
    <row r="25" spans="1:102" s="163" customFormat="1" x14ac:dyDescent="0.25">
      <c r="A25" s="104" t="s">
        <v>1662</v>
      </c>
      <c r="B25" s="163" t="s">
        <v>327</v>
      </c>
      <c r="C25" s="166" t="s">
        <v>420</v>
      </c>
      <c r="D25" s="306"/>
      <c r="E25" s="163">
        <v>41564</v>
      </c>
      <c r="F25" s="163" t="s">
        <v>1398</v>
      </c>
      <c r="G25" s="163" t="s">
        <v>1399</v>
      </c>
      <c r="H25" s="163" t="s">
        <v>330</v>
      </c>
      <c r="I25" s="163" t="s">
        <v>1400</v>
      </c>
      <c r="K25" s="163" t="s">
        <v>330</v>
      </c>
      <c r="L25" s="163" t="s">
        <v>421</v>
      </c>
      <c r="M25" s="163" t="s">
        <v>422</v>
      </c>
      <c r="N25" s="163" t="s">
        <v>478</v>
      </c>
      <c r="O25" s="163" t="s">
        <v>480</v>
      </c>
      <c r="P25" s="163" t="s">
        <v>1663</v>
      </c>
      <c r="Q25" s="163" t="s">
        <v>1664</v>
      </c>
      <c r="R25" s="163" t="s">
        <v>1654</v>
      </c>
      <c r="S25" s="163" t="s">
        <v>1665</v>
      </c>
      <c r="T25" s="163" t="s">
        <v>1666</v>
      </c>
      <c r="U25" s="163" t="s">
        <v>1664</v>
      </c>
      <c r="V25" s="163" t="s">
        <v>1654</v>
      </c>
      <c r="W25" s="163" t="s">
        <v>1665</v>
      </c>
      <c r="X25" s="163" t="s">
        <v>1667</v>
      </c>
      <c r="Y25" s="163" t="s">
        <v>1668</v>
      </c>
      <c r="Z25" s="163" t="s">
        <v>1669</v>
      </c>
      <c r="AA25" s="163" t="s">
        <v>1670</v>
      </c>
      <c r="AB25" s="163" t="s">
        <v>18</v>
      </c>
      <c r="AC25" s="163">
        <v>560</v>
      </c>
      <c r="AD25" s="163" t="s">
        <v>18</v>
      </c>
      <c r="AE25" s="163" t="s">
        <v>1413</v>
      </c>
      <c r="AF25" s="163">
        <v>2010</v>
      </c>
      <c r="AH25" s="163" t="s">
        <v>1414</v>
      </c>
      <c r="AI25" s="163">
        <v>2</v>
      </c>
      <c r="AJ25" s="163" t="s">
        <v>1445</v>
      </c>
      <c r="AK25" s="163">
        <v>60</v>
      </c>
      <c r="AL25" s="163" t="s">
        <v>1416</v>
      </c>
      <c r="AM25" s="163" t="s">
        <v>1417</v>
      </c>
      <c r="AN25" s="163" t="s">
        <v>1414</v>
      </c>
      <c r="AR25" s="163" t="s">
        <v>1415</v>
      </c>
      <c r="AS25" s="163" t="s">
        <v>1418</v>
      </c>
      <c r="AT25" s="163" t="s">
        <v>1419</v>
      </c>
      <c r="AV25" s="163" t="s">
        <v>1420</v>
      </c>
      <c r="AZ25" s="163" t="s">
        <v>1418</v>
      </c>
      <c r="BA25" s="306" t="s">
        <v>1421</v>
      </c>
      <c r="BB25" s="163">
        <v>17227</v>
      </c>
      <c r="BC25" s="163" t="s">
        <v>13</v>
      </c>
      <c r="BE25" s="163" t="s">
        <v>1415</v>
      </c>
      <c r="BF25" s="163" t="s">
        <v>1446</v>
      </c>
      <c r="BG25" s="163" t="s">
        <v>1415</v>
      </c>
      <c r="BH25" s="163" t="s">
        <v>1415</v>
      </c>
      <c r="BI25" s="163" t="s">
        <v>1415</v>
      </c>
      <c r="BJ25" s="163" t="s">
        <v>1415</v>
      </c>
      <c r="BK25" s="163" t="s">
        <v>12</v>
      </c>
      <c r="BL25" s="163" t="s">
        <v>12</v>
      </c>
      <c r="BM25" s="163">
        <v>5192011</v>
      </c>
      <c r="BO25" s="163" t="s">
        <v>1423</v>
      </c>
      <c r="BP25" s="163" t="s">
        <v>1424</v>
      </c>
      <c r="BQ25" s="163" t="s">
        <v>1424</v>
      </c>
      <c r="BR25" s="163" t="s">
        <v>1425</v>
      </c>
      <c r="BS25" s="163" t="s">
        <v>1425</v>
      </c>
      <c r="BT25" s="163" t="s">
        <v>1426</v>
      </c>
      <c r="BV25" s="163" t="s">
        <v>1415</v>
      </c>
      <c r="BW25" s="163">
        <v>122.97499999999999</v>
      </c>
      <c r="BX25" s="163">
        <v>122.97499999999999</v>
      </c>
      <c r="BY25" s="163" t="s">
        <v>1415</v>
      </c>
      <c r="CA25" s="163" t="s">
        <v>1415</v>
      </c>
      <c r="CC25" s="163">
        <v>95</v>
      </c>
      <c r="CD25" s="163">
        <v>3</v>
      </c>
      <c r="CF25" s="163">
        <v>3</v>
      </c>
      <c r="CI25" s="163">
        <v>4</v>
      </c>
      <c r="CL25" s="163">
        <v>100</v>
      </c>
      <c r="CM25" s="163">
        <v>15374</v>
      </c>
      <c r="CN25" s="163">
        <v>6633</v>
      </c>
      <c r="CO25" s="306"/>
      <c r="CP25" s="163">
        <v>40239</v>
      </c>
      <c r="CQ25" s="163" t="s">
        <v>1448</v>
      </c>
      <c r="CR25" s="163">
        <v>40101</v>
      </c>
      <c r="CV25" s="163" t="s">
        <v>1465</v>
      </c>
      <c r="CW25" s="163" t="s">
        <v>1626</v>
      </c>
      <c r="CX25" s="163" t="s">
        <v>1421</v>
      </c>
    </row>
    <row r="26" spans="1:102" s="163" customFormat="1" x14ac:dyDescent="0.25">
      <c r="A26" s="155" t="s">
        <v>1671</v>
      </c>
      <c r="B26" s="166" t="s">
        <v>327</v>
      </c>
      <c r="C26" s="166" t="s">
        <v>376</v>
      </c>
      <c r="D26" s="318"/>
      <c r="E26" s="166">
        <v>41564</v>
      </c>
      <c r="F26" s="166" t="s">
        <v>1398</v>
      </c>
      <c r="G26" s="166" t="s">
        <v>1399</v>
      </c>
      <c r="H26" s="166" t="s">
        <v>330</v>
      </c>
      <c r="I26" s="166" t="s">
        <v>1400</v>
      </c>
      <c r="J26" s="166"/>
      <c r="K26" s="166" t="s">
        <v>330</v>
      </c>
      <c r="L26" s="166" t="s">
        <v>377</v>
      </c>
      <c r="M26" s="166" t="s">
        <v>378</v>
      </c>
      <c r="N26" s="166" t="s">
        <v>478</v>
      </c>
      <c r="O26" s="166" t="s">
        <v>480</v>
      </c>
      <c r="P26" s="166" t="s">
        <v>1672</v>
      </c>
      <c r="Q26" s="166" t="s">
        <v>1673</v>
      </c>
      <c r="R26" s="166" t="s">
        <v>1674</v>
      </c>
      <c r="S26" s="166" t="s">
        <v>1675</v>
      </c>
      <c r="T26" s="166" t="s">
        <v>1676</v>
      </c>
      <c r="U26" s="166" t="s">
        <v>1673</v>
      </c>
      <c r="V26" s="166" t="s">
        <v>1674</v>
      </c>
      <c r="W26" s="166" t="s">
        <v>1675</v>
      </c>
      <c r="X26" s="166" t="s">
        <v>1677</v>
      </c>
      <c r="Y26" s="166" t="s">
        <v>1678</v>
      </c>
      <c r="Z26" s="166" t="s">
        <v>1679</v>
      </c>
      <c r="AA26" s="166" t="s">
        <v>1680</v>
      </c>
      <c r="AB26" s="166" t="s">
        <v>18</v>
      </c>
      <c r="AC26" s="166">
        <v>128</v>
      </c>
      <c r="AD26" s="166" t="s">
        <v>12</v>
      </c>
      <c r="AE26" s="166" t="s">
        <v>1413</v>
      </c>
      <c r="AF26" s="166">
        <v>2005</v>
      </c>
      <c r="AG26" s="166">
        <v>1075</v>
      </c>
      <c r="AH26" s="166" t="s">
        <v>1414</v>
      </c>
      <c r="AI26" s="166">
        <v>3</v>
      </c>
      <c r="AJ26" s="166" t="s">
        <v>1415</v>
      </c>
      <c r="AK26" s="166">
        <v>100</v>
      </c>
      <c r="AL26" s="166" t="s">
        <v>1416</v>
      </c>
      <c r="AM26" s="166" t="s">
        <v>1417</v>
      </c>
      <c r="AN26" s="166" t="s">
        <v>1414</v>
      </c>
      <c r="AO26" s="166"/>
      <c r="AP26" s="166"/>
      <c r="AQ26" s="166"/>
      <c r="AR26" s="166" t="s">
        <v>1415</v>
      </c>
      <c r="AS26" s="166" t="s">
        <v>1418</v>
      </c>
      <c r="AT26" s="166" t="s">
        <v>1419</v>
      </c>
      <c r="AU26" s="166"/>
      <c r="AV26" s="166" t="s">
        <v>1420</v>
      </c>
      <c r="AW26" s="166"/>
      <c r="AX26" s="166"/>
      <c r="AY26" s="166"/>
      <c r="AZ26" s="166" t="s">
        <v>1418</v>
      </c>
      <c r="BA26" s="318" t="s">
        <v>1421</v>
      </c>
      <c r="BB26" s="166">
        <v>13971</v>
      </c>
      <c r="BC26" s="166" t="s">
        <v>13</v>
      </c>
      <c r="BD26" s="166"/>
      <c r="BE26" s="166" t="s">
        <v>1506</v>
      </c>
      <c r="BF26" s="166" t="s">
        <v>1446</v>
      </c>
      <c r="BG26" s="166" t="s">
        <v>1415</v>
      </c>
      <c r="BH26" s="166" t="s">
        <v>1415</v>
      </c>
      <c r="BI26" s="166" t="s">
        <v>1415</v>
      </c>
      <c r="BJ26" s="166" t="s">
        <v>1415</v>
      </c>
      <c r="BK26" s="166" t="s">
        <v>12</v>
      </c>
      <c r="BL26" s="166" t="s">
        <v>12</v>
      </c>
      <c r="BM26" s="166">
        <v>8062013</v>
      </c>
      <c r="BN26" s="166"/>
      <c r="BO26" s="166" t="s">
        <v>1458</v>
      </c>
      <c r="BP26" s="166" t="s">
        <v>1424</v>
      </c>
      <c r="BQ26" s="166" t="s">
        <v>1424</v>
      </c>
      <c r="BR26" s="166" t="s">
        <v>1425</v>
      </c>
      <c r="BS26" s="166" t="s">
        <v>1425</v>
      </c>
      <c r="BT26" s="166" t="s">
        <v>1426</v>
      </c>
      <c r="BU26" s="166" t="s">
        <v>1427</v>
      </c>
      <c r="BV26" s="166" t="s">
        <v>1415</v>
      </c>
      <c r="BW26" s="166">
        <v>122.72499999999999</v>
      </c>
      <c r="BX26" s="166">
        <v>122.72499999999999</v>
      </c>
      <c r="BY26" s="166" t="s">
        <v>1415</v>
      </c>
      <c r="BZ26" s="166" t="s">
        <v>1428</v>
      </c>
      <c r="CA26" s="166" t="s">
        <v>1421</v>
      </c>
      <c r="CB26" s="166"/>
      <c r="CC26" s="166">
        <v>76</v>
      </c>
      <c r="CD26" s="166">
        <v>7</v>
      </c>
      <c r="CE26" s="166">
        <v>0</v>
      </c>
      <c r="CF26" s="166">
        <v>9</v>
      </c>
      <c r="CG26" s="166"/>
      <c r="CH26" s="166"/>
      <c r="CI26" s="166"/>
      <c r="CJ26" s="166"/>
      <c r="CK26" s="166"/>
      <c r="CL26" s="166">
        <v>5000</v>
      </c>
      <c r="CM26" s="166">
        <v>22718</v>
      </c>
      <c r="CN26" s="166">
        <v>11703</v>
      </c>
      <c r="CO26" s="318"/>
      <c r="CP26" s="166">
        <v>41000</v>
      </c>
      <c r="CQ26" s="319" t="s">
        <v>1460</v>
      </c>
      <c r="CR26" s="166">
        <v>40133</v>
      </c>
      <c r="CS26" s="166" t="s">
        <v>1460</v>
      </c>
      <c r="CT26" s="166">
        <v>40133</v>
      </c>
      <c r="CU26" s="166"/>
      <c r="CV26" s="166" t="s">
        <v>1465</v>
      </c>
      <c r="CW26" s="166" t="s">
        <v>1507</v>
      </c>
      <c r="CX26" s="163" t="s">
        <v>1432</v>
      </c>
    </row>
    <row r="27" spans="1:102" s="163" customFormat="1" x14ac:dyDescent="0.25">
      <c r="A27" s="155" t="s">
        <v>1681</v>
      </c>
      <c r="B27" s="166" t="s">
        <v>327</v>
      </c>
      <c r="C27" s="166" t="s">
        <v>423</v>
      </c>
      <c r="D27" s="318"/>
      <c r="E27" s="166">
        <v>41564</v>
      </c>
      <c r="F27" s="166" t="s">
        <v>1398</v>
      </c>
      <c r="G27" s="166" t="s">
        <v>1399</v>
      </c>
      <c r="H27" s="166" t="s">
        <v>330</v>
      </c>
      <c r="I27" s="166" t="s">
        <v>1400</v>
      </c>
      <c r="J27" s="166"/>
      <c r="K27" s="166" t="s">
        <v>330</v>
      </c>
      <c r="L27" s="166" t="s">
        <v>424</v>
      </c>
      <c r="M27" s="166" t="s">
        <v>425</v>
      </c>
      <c r="N27" s="166" t="s">
        <v>478</v>
      </c>
      <c r="O27" s="166" t="s">
        <v>480</v>
      </c>
      <c r="P27" s="166" t="s">
        <v>1682</v>
      </c>
      <c r="Q27" s="166" t="s">
        <v>1683</v>
      </c>
      <c r="R27" s="166" t="s">
        <v>1684</v>
      </c>
      <c r="S27" s="166" t="s">
        <v>1685</v>
      </c>
      <c r="T27" s="166" t="s">
        <v>1686</v>
      </c>
      <c r="U27" s="166" t="s">
        <v>1683</v>
      </c>
      <c r="V27" s="166" t="s">
        <v>1684</v>
      </c>
      <c r="W27" s="166" t="s">
        <v>1685</v>
      </c>
      <c r="X27" s="166" t="s">
        <v>1687</v>
      </c>
      <c r="Y27" s="166" t="s">
        <v>1688</v>
      </c>
      <c r="Z27" s="166" t="s">
        <v>1689</v>
      </c>
      <c r="AA27" s="166" t="s">
        <v>1690</v>
      </c>
      <c r="AB27" s="166" t="s">
        <v>18</v>
      </c>
      <c r="AC27" s="166">
        <v>195</v>
      </c>
      <c r="AD27" s="166" t="s">
        <v>12</v>
      </c>
      <c r="AE27" s="166" t="s">
        <v>1452</v>
      </c>
      <c r="AF27" s="166">
        <v>1965</v>
      </c>
      <c r="AG27" s="166"/>
      <c r="AH27" s="166" t="s">
        <v>1414</v>
      </c>
      <c r="AI27" s="166">
        <v>1</v>
      </c>
      <c r="AJ27" s="166" t="s">
        <v>1454</v>
      </c>
      <c r="AK27" s="166">
        <v>744</v>
      </c>
      <c r="AL27" s="166" t="s">
        <v>1416</v>
      </c>
      <c r="AM27" s="166" t="s">
        <v>1417</v>
      </c>
      <c r="AN27" s="166" t="s">
        <v>1414</v>
      </c>
      <c r="AO27" s="166"/>
      <c r="AP27" s="166"/>
      <c r="AQ27" s="166"/>
      <c r="AR27" s="166" t="s">
        <v>1415</v>
      </c>
      <c r="AS27" s="166" t="s">
        <v>1418</v>
      </c>
      <c r="AT27" s="166" t="s">
        <v>1419</v>
      </c>
      <c r="AU27" s="166"/>
      <c r="AV27" s="166" t="s">
        <v>1420</v>
      </c>
      <c r="AW27" s="166"/>
      <c r="AX27" s="166"/>
      <c r="AY27" s="166"/>
      <c r="AZ27" s="166" t="s">
        <v>1418</v>
      </c>
      <c r="BA27" s="318" t="s">
        <v>1421</v>
      </c>
      <c r="BB27" s="166">
        <v>15401</v>
      </c>
      <c r="BC27" s="166" t="s">
        <v>13</v>
      </c>
      <c r="BD27" s="166"/>
      <c r="BE27" s="166" t="s">
        <v>1415</v>
      </c>
      <c r="BF27" s="166" t="s">
        <v>1446</v>
      </c>
      <c r="BG27" s="166" t="s">
        <v>1415</v>
      </c>
      <c r="BH27" s="166" t="s">
        <v>1415</v>
      </c>
      <c r="BI27" s="166" t="s">
        <v>1415</v>
      </c>
      <c r="BJ27" s="166" t="s">
        <v>1415</v>
      </c>
      <c r="BK27" s="166" t="s">
        <v>12</v>
      </c>
      <c r="BL27" s="166" t="s">
        <v>12</v>
      </c>
      <c r="BM27" s="166">
        <v>8152013</v>
      </c>
      <c r="BN27" s="166"/>
      <c r="BO27" s="166" t="s">
        <v>1458</v>
      </c>
      <c r="BP27" s="166" t="s">
        <v>1424</v>
      </c>
      <c r="BQ27" s="166" t="s">
        <v>1424</v>
      </c>
      <c r="BR27" s="166" t="s">
        <v>1425</v>
      </c>
      <c r="BS27" s="166" t="s">
        <v>1425</v>
      </c>
      <c r="BT27" s="166" t="s">
        <v>1427</v>
      </c>
      <c r="BU27" s="166"/>
      <c r="BV27" s="166" t="s">
        <v>1415</v>
      </c>
      <c r="BW27" s="166">
        <v>122.8</v>
      </c>
      <c r="BX27" s="166">
        <v>122.8</v>
      </c>
      <c r="BY27" s="166" t="s">
        <v>1415</v>
      </c>
      <c r="BZ27" s="166"/>
      <c r="CA27" s="166" t="s">
        <v>1415</v>
      </c>
      <c r="CB27" s="166"/>
      <c r="CC27" s="166">
        <v>63</v>
      </c>
      <c r="CD27" s="166">
        <v>3</v>
      </c>
      <c r="CE27" s="166">
        <v>4</v>
      </c>
      <c r="CF27" s="166">
        <v>1</v>
      </c>
      <c r="CG27" s="166">
        <v>0</v>
      </c>
      <c r="CH27" s="166"/>
      <c r="CI27" s="166"/>
      <c r="CJ27" s="166"/>
      <c r="CK27" s="166"/>
      <c r="CL27" s="166"/>
      <c r="CM27" s="166">
        <v>13966</v>
      </c>
      <c r="CN27" s="166">
        <v>7520</v>
      </c>
      <c r="CO27" s="318">
        <v>0</v>
      </c>
      <c r="CP27" s="166">
        <v>40789</v>
      </c>
      <c r="CQ27" s="319" t="s">
        <v>1448</v>
      </c>
      <c r="CR27" s="166">
        <v>39355</v>
      </c>
      <c r="CS27" s="319" t="s">
        <v>1492</v>
      </c>
      <c r="CT27" s="166">
        <v>38202</v>
      </c>
      <c r="CU27" s="166"/>
      <c r="CV27" s="166" t="s">
        <v>1465</v>
      </c>
      <c r="CW27" s="166" t="s">
        <v>1626</v>
      </c>
      <c r="CX27" s="163" t="s">
        <v>1421</v>
      </c>
    </row>
    <row r="28" spans="1:102" s="163" customFormat="1" x14ac:dyDescent="0.25">
      <c r="A28" s="104" t="s">
        <v>1691</v>
      </c>
      <c r="B28" s="163" t="s">
        <v>327</v>
      </c>
      <c r="C28" s="166" t="s">
        <v>438</v>
      </c>
      <c r="D28" s="306"/>
      <c r="E28" s="163">
        <v>41564</v>
      </c>
      <c r="F28" s="163" t="s">
        <v>1398</v>
      </c>
      <c r="G28" s="163" t="s">
        <v>1399</v>
      </c>
      <c r="H28" s="163" t="s">
        <v>330</v>
      </c>
      <c r="I28" s="163" t="s">
        <v>1400</v>
      </c>
      <c r="K28" s="163" t="s">
        <v>330</v>
      </c>
      <c r="L28" s="163" t="s">
        <v>439</v>
      </c>
      <c r="M28" s="163" t="s">
        <v>440</v>
      </c>
      <c r="N28" s="163" t="s">
        <v>478</v>
      </c>
      <c r="O28" s="163" t="s">
        <v>480</v>
      </c>
      <c r="P28" s="163" t="s">
        <v>1692</v>
      </c>
      <c r="Q28" s="163" t="s">
        <v>1693</v>
      </c>
      <c r="R28" s="163" t="s">
        <v>1694</v>
      </c>
      <c r="S28" s="163" t="s">
        <v>1695</v>
      </c>
      <c r="T28" s="163" t="s">
        <v>1696</v>
      </c>
      <c r="U28" s="163" t="s">
        <v>1693</v>
      </c>
      <c r="V28" s="163" t="s">
        <v>1694</v>
      </c>
      <c r="W28" s="163" t="s">
        <v>1695</v>
      </c>
      <c r="X28" s="163" t="s">
        <v>1697</v>
      </c>
      <c r="Y28" s="163" t="s">
        <v>1698</v>
      </c>
      <c r="Z28" s="163" t="s">
        <v>1699</v>
      </c>
      <c r="AA28" s="163" t="s">
        <v>1700</v>
      </c>
      <c r="AB28" s="163" t="s">
        <v>18</v>
      </c>
      <c r="AC28" s="163">
        <v>118</v>
      </c>
      <c r="AD28" s="163" t="s">
        <v>12</v>
      </c>
      <c r="AE28" s="163" t="s">
        <v>1413</v>
      </c>
      <c r="AF28" s="163">
        <v>2000</v>
      </c>
      <c r="AG28" s="163">
        <v>981</v>
      </c>
      <c r="AH28" s="163" t="s">
        <v>1414</v>
      </c>
      <c r="AI28" s="163">
        <v>1</v>
      </c>
      <c r="AJ28" s="163" t="s">
        <v>18</v>
      </c>
      <c r="AK28" s="163">
        <v>139</v>
      </c>
      <c r="AL28" s="163" t="s">
        <v>1455</v>
      </c>
      <c r="AM28" s="163" t="s">
        <v>1456</v>
      </c>
      <c r="AN28" s="163" t="s">
        <v>1453</v>
      </c>
      <c r="AO28" s="163" t="s">
        <v>1416</v>
      </c>
      <c r="AP28" s="163" t="s">
        <v>1417</v>
      </c>
      <c r="AQ28" s="163" t="s">
        <v>1414</v>
      </c>
      <c r="AR28" s="163" t="s">
        <v>1415</v>
      </c>
      <c r="AS28" s="163" t="s">
        <v>1418</v>
      </c>
      <c r="AT28" s="163" t="s">
        <v>1419</v>
      </c>
      <c r="AV28" s="163" t="s">
        <v>1420</v>
      </c>
      <c r="AZ28" s="163" t="s">
        <v>1418</v>
      </c>
      <c r="BA28" s="306" t="s">
        <v>1421</v>
      </c>
      <c r="BB28" s="163">
        <v>17076</v>
      </c>
      <c r="BC28" s="163" t="s">
        <v>13</v>
      </c>
      <c r="BE28" s="163" t="s">
        <v>1506</v>
      </c>
      <c r="BF28" s="163" t="s">
        <v>1446</v>
      </c>
      <c r="BG28" s="163" t="s">
        <v>1415</v>
      </c>
      <c r="BH28" s="163" t="s">
        <v>1415</v>
      </c>
      <c r="BI28" s="163" t="s">
        <v>1415</v>
      </c>
      <c r="BJ28" s="163" t="s">
        <v>1415</v>
      </c>
      <c r="BK28" s="163" t="s">
        <v>12</v>
      </c>
      <c r="BL28" s="163" t="s">
        <v>12</v>
      </c>
      <c r="BM28" s="163">
        <v>7152013</v>
      </c>
      <c r="BO28" s="163" t="s">
        <v>1423</v>
      </c>
      <c r="BP28" s="163" t="s">
        <v>1424</v>
      </c>
      <c r="BQ28" s="163" t="s">
        <v>1424</v>
      </c>
      <c r="BT28" s="163" t="s">
        <v>1426</v>
      </c>
      <c r="BU28" s="163" t="s">
        <v>1427</v>
      </c>
      <c r="BV28" s="163" t="s">
        <v>1415</v>
      </c>
      <c r="BW28" s="163">
        <v>123</v>
      </c>
      <c r="BX28" s="163">
        <v>123</v>
      </c>
      <c r="BY28" s="163" t="s">
        <v>1421</v>
      </c>
      <c r="BZ28" s="163" t="s">
        <v>1428</v>
      </c>
      <c r="CA28" s="163" t="s">
        <v>1415</v>
      </c>
      <c r="CC28" s="163">
        <v>50</v>
      </c>
      <c r="CD28" s="163">
        <v>3</v>
      </c>
      <c r="CE28" s="163">
        <v>0</v>
      </c>
      <c r="CF28" s="163">
        <v>1</v>
      </c>
      <c r="CM28" s="163">
        <v>12858</v>
      </c>
      <c r="CN28" s="163">
        <v>6757</v>
      </c>
      <c r="CO28" s="306"/>
      <c r="CP28" s="163">
        <v>39816</v>
      </c>
      <c r="CQ28" s="317" t="s">
        <v>1460</v>
      </c>
      <c r="CR28" s="163">
        <v>39682</v>
      </c>
      <c r="CS28" s="317" t="s">
        <v>1460</v>
      </c>
      <c r="CT28" s="163">
        <v>39682</v>
      </c>
      <c r="CV28" s="163" t="s">
        <v>1465</v>
      </c>
      <c r="CW28" s="163" t="s">
        <v>1431</v>
      </c>
      <c r="CX28" s="163" t="s">
        <v>1432</v>
      </c>
    </row>
    <row r="29" spans="1:102" s="163" customFormat="1" x14ac:dyDescent="0.25">
      <c r="A29" s="104" t="s">
        <v>1701</v>
      </c>
      <c r="B29" s="163" t="s">
        <v>327</v>
      </c>
      <c r="C29" s="166" t="s">
        <v>445</v>
      </c>
      <c r="D29" s="306"/>
      <c r="E29" s="163">
        <v>41564</v>
      </c>
      <c r="F29" s="163" t="s">
        <v>1398</v>
      </c>
      <c r="G29" s="163" t="s">
        <v>1399</v>
      </c>
      <c r="H29" s="163" t="s">
        <v>330</v>
      </c>
      <c r="I29" s="163" t="s">
        <v>1400</v>
      </c>
      <c r="K29" s="163" t="s">
        <v>330</v>
      </c>
      <c r="L29" s="163" t="s">
        <v>446</v>
      </c>
      <c r="M29" s="163" t="s">
        <v>375</v>
      </c>
      <c r="N29" s="163" t="s">
        <v>478</v>
      </c>
      <c r="O29" s="163" t="s">
        <v>480</v>
      </c>
      <c r="P29" s="163" t="s">
        <v>1702</v>
      </c>
      <c r="Q29" s="163" t="s">
        <v>1703</v>
      </c>
      <c r="R29" s="163" t="s">
        <v>1704</v>
      </c>
      <c r="S29" s="163" t="s">
        <v>1705</v>
      </c>
      <c r="T29" s="163" t="s">
        <v>1706</v>
      </c>
      <c r="U29" s="163" t="s">
        <v>1703</v>
      </c>
      <c r="V29" s="163" t="s">
        <v>1704</v>
      </c>
      <c r="W29" s="163" t="s">
        <v>1705</v>
      </c>
      <c r="X29" s="163" t="s">
        <v>1707</v>
      </c>
      <c r="Y29" s="163" t="s">
        <v>1708</v>
      </c>
      <c r="Z29" s="163" t="s">
        <v>1709</v>
      </c>
      <c r="AA29" s="163" t="s">
        <v>1710</v>
      </c>
      <c r="AB29" s="163" t="s">
        <v>18</v>
      </c>
      <c r="AC29" s="163">
        <v>105</v>
      </c>
      <c r="AD29" s="163" t="s">
        <v>12</v>
      </c>
      <c r="AE29" s="163" t="s">
        <v>1413</v>
      </c>
      <c r="AF29" s="163">
        <v>2000</v>
      </c>
      <c r="AG29" s="163">
        <v>995</v>
      </c>
      <c r="AH29" s="163" t="s">
        <v>1414</v>
      </c>
      <c r="AI29" s="163">
        <v>3</v>
      </c>
      <c r="AJ29" s="163" t="s">
        <v>1415</v>
      </c>
      <c r="AK29" s="163">
        <v>210</v>
      </c>
      <c r="AL29" s="163" t="s">
        <v>1416</v>
      </c>
      <c r="AM29" s="163" t="s">
        <v>1417</v>
      </c>
      <c r="AN29" s="163" t="s">
        <v>1414</v>
      </c>
      <c r="AR29" s="163" t="s">
        <v>1415</v>
      </c>
      <c r="AS29" s="163" t="s">
        <v>1418</v>
      </c>
      <c r="AT29" s="163" t="s">
        <v>1419</v>
      </c>
      <c r="AV29" s="163" t="s">
        <v>1420</v>
      </c>
      <c r="AZ29" s="163" t="s">
        <v>445</v>
      </c>
      <c r="BA29" s="306" t="s">
        <v>1421</v>
      </c>
      <c r="BB29" s="163">
        <v>17015</v>
      </c>
      <c r="BC29" s="163" t="s">
        <v>13</v>
      </c>
      <c r="BE29" s="163" t="s">
        <v>1506</v>
      </c>
      <c r="BF29" s="163" t="s">
        <v>1446</v>
      </c>
      <c r="BG29" s="163" t="s">
        <v>1415</v>
      </c>
      <c r="BH29" s="163" t="s">
        <v>1415</v>
      </c>
      <c r="BI29" s="163" t="s">
        <v>1415</v>
      </c>
      <c r="BJ29" s="163" t="s">
        <v>1415</v>
      </c>
      <c r="BK29" s="163" t="s">
        <v>12</v>
      </c>
      <c r="BL29" s="163" t="s">
        <v>12</v>
      </c>
      <c r="BM29" s="163">
        <v>7122013</v>
      </c>
      <c r="BN29" s="163">
        <v>7292002</v>
      </c>
      <c r="BO29" s="163" t="s">
        <v>1458</v>
      </c>
      <c r="BP29" s="163" t="s">
        <v>1424</v>
      </c>
      <c r="BQ29" s="163" t="s">
        <v>1424</v>
      </c>
      <c r="BR29" s="163" t="s">
        <v>1615</v>
      </c>
      <c r="BS29" s="163" t="s">
        <v>1615</v>
      </c>
      <c r="BT29" s="163" t="s">
        <v>1426</v>
      </c>
      <c r="BU29" s="163" t="s">
        <v>1427</v>
      </c>
      <c r="BV29" s="163" t="s">
        <v>1415</v>
      </c>
      <c r="BW29" s="163">
        <v>123</v>
      </c>
      <c r="BX29" s="163">
        <v>123</v>
      </c>
      <c r="BY29" s="163" t="s">
        <v>1415</v>
      </c>
      <c r="BZ29" s="163" t="s">
        <v>1428</v>
      </c>
      <c r="CC29" s="163">
        <v>114</v>
      </c>
      <c r="CD29" s="163">
        <v>8</v>
      </c>
      <c r="CE29" s="163">
        <v>0</v>
      </c>
      <c r="CF29" s="163">
        <v>0</v>
      </c>
      <c r="CM29" s="163">
        <v>18203</v>
      </c>
      <c r="CN29" s="163">
        <v>12136</v>
      </c>
      <c r="CO29" s="306"/>
      <c r="CP29" s="163">
        <v>39695</v>
      </c>
      <c r="CQ29" s="317" t="s">
        <v>1429</v>
      </c>
      <c r="CS29" s="317"/>
      <c r="CV29" s="163" t="s">
        <v>1465</v>
      </c>
      <c r="CW29" s="163" t="s">
        <v>1567</v>
      </c>
      <c r="CX29" s="163" t="s">
        <v>1432</v>
      </c>
    </row>
    <row r="30" spans="1:102" s="163" customFormat="1" x14ac:dyDescent="0.25">
      <c r="A30" s="104" t="s">
        <v>1711</v>
      </c>
      <c r="B30" s="163" t="s">
        <v>327</v>
      </c>
      <c r="C30" s="166" t="s">
        <v>399</v>
      </c>
      <c r="D30" s="306"/>
      <c r="E30" s="163">
        <v>41564</v>
      </c>
      <c r="F30" s="163" t="s">
        <v>1398</v>
      </c>
      <c r="G30" s="163" t="s">
        <v>1399</v>
      </c>
      <c r="H30" s="163" t="s">
        <v>330</v>
      </c>
      <c r="I30" s="163" t="s">
        <v>1400</v>
      </c>
      <c r="K30" s="163" t="s">
        <v>330</v>
      </c>
      <c r="L30" s="163" t="s">
        <v>335</v>
      </c>
      <c r="M30" s="163" t="s">
        <v>335</v>
      </c>
      <c r="N30" s="163" t="s">
        <v>478</v>
      </c>
      <c r="O30" s="163" t="s">
        <v>480</v>
      </c>
      <c r="P30" s="163" t="s">
        <v>1712</v>
      </c>
      <c r="Q30" s="163" t="s">
        <v>1713</v>
      </c>
      <c r="R30" s="163" t="s">
        <v>1714</v>
      </c>
      <c r="S30" s="163" t="s">
        <v>1715</v>
      </c>
      <c r="T30" s="163" t="s">
        <v>1716</v>
      </c>
      <c r="U30" s="163" t="s">
        <v>1713</v>
      </c>
      <c r="V30" s="163" t="s">
        <v>1714</v>
      </c>
      <c r="W30" s="163" t="s">
        <v>1715</v>
      </c>
      <c r="X30" s="163" t="s">
        <v>1717</v>
      </c>
      <c r="Y30" s="163" t="s">
        <v>1718</v>
      </c>
      <c r="Z30" s="163" t="s">
        <v>1719</v>
      </c>
      <c r="AA30" s="163" t="s">
        <v>1720</v>
      </c>
      <c r="AB30" s="163" t="s">
        <v>18</v>
      </c>
      <c r="AC30" s="163">
        <v>421</v>
      </c>
      <c r="AD30" s="163" t="s">
        <v>12</v>
      </c>
      <c r="AE30" s="163" t="s">
        <v>1413</v>
      </c>
      <c r="AF30" s="163">
        <v>1995</v>
      </c>
      <c r="AG30" s="163">
        <v>1200</v>
      </c>
      <c r="AH30" s="163" t="s">
        <v>1414</v>
      </c>
      <c r="AI30" s="163">
        <v>1</v>
      </c>
      <c r="AJ30" s="163" t="s">
        <v>1445</v>
      </c>
      <c r="AK30" s="163">
        <v>96</v>
      </c>
      <c r="AL30" s="163" t="s">
        <v>1416</v>
      </c>
      <c r="AM30" s="163" t="s">
        <v>1417</v>
      </c>
      <c r="AN30" s="163" t="s">
        <v>1414</v>
      </c>
      <c r="AR30" s="163" t="s">
        <v>1415</v>
      </c>
      <c r="AS30" s="163" t="s">
        <v>1418</v>
      </c>
      <c r="AT30" s="163" t="s">
        <v>1419</v>
      </c>
      <c r="AV30" s="163" t="s">
        <v>1420</v>
      </c>
      <c r="AZ30" s="163" t="s">
        <v>1418</v>
      </c>
      <c r="BA30" s="306" t="s">
        <v>1421</v>
      </c>
      <c r="BB30" s="163">
        <v>16558</v>
      </c>
      <c r="BC30" s="163" t="s">
        <v>13</v>
      </c>
      <c r="BE30" s="163" t="s">
        <v>1415</v>
      </c>
      <c r="BF30" s="163" t="s">
        <v>1446</v>
      </c>
      <c r="BG30" s="163" t="s">
        <v>1415</v>
      </c>
      <c r="BH30" s="163" t="s">
        <v>1415</v>
      </c>
      <c r="BI30" s="163" t="s">
        <v>1415</v>
      </c>
      <c r="BJ30" s="163" t="s">
        <v>1415</v>
      </c>
      <c r="BK30" s="163" t="s">
        <v>12</v>
      </c>
      <c r="BL30" s="163" t="s">
        <v>12</v>
      </c>
      <c r="BM30" s="163">
        <v>10122012</v>
      </c>
      <c r="BO30" s="163" t="s">
        <v>15</v>
      </c>
      <c r="BP30" s="163" t="s">
        <v>1424</v>
      </c>
      <c r="BQ30" s="163" t="s">
        <v>1424</v>
      </c>
      <c r="BR30" s="163" t="s">
        <v>1425</v>
      </c>
      <c r="BS30" s="163" t="s">
        <v>1425</v>
      </c>
      <c r="BT30" s="163" t="s">
        <v>1426</v>
      </c>
      <c r="BU30" s="163" t="s">
        <v>1427</v>
      </c>
      <c r="BV30" s="163" t="s">
        <v>1415</v>
      </c>
      <c r="BW30" s="163">
        <v>122.7</v>
      </c>
      <c r="BX30" s="163">
        <v>122.7</v>
      </c>
      <c r="BY30" s="163" t="s">
        <v>1415</v>
      </c>
      <c r="BZ30" s="163" t="s">
        <v>1428</v>
      </c>
      <c r="CA30" s="163" t="s">
        <v>1415</v>
      </c>
      <c r="CC30" s="163">
        <v>63</v>
      </c>
      <c r="CD30" s="163">
        <v>7</v>
      </c>
      <c r="CE30" s="163">
        <v>0</v>
      </c>
      <c r="CM30" s="163">
        <v>12529</v>
      </c>
      <c r="CN30" s="163">
        <v>6728</v>
      </c>
      <c r="CO30" s="306"/>
      <c r="CP30" s="163">
        <v>39603</v>
      </c>
      <c r="CQ30" s="163" t="s">
        <v>1429</v>
      </c>
      <c r="CV30" s="163" t="s">
        <v>1465</v>
      </c>
      <c r="CW30" s="163" t="s">
        <v>1721</v>
      </c>
      <c r="CX30" s="163" t="s">
        <v>1432</v>
      </c>
    </row>
    <row r="31" spans="1:102" s="163" customFormat="1" x14ac:dyDescent="0.25">
      <c r="A31" s="104" t="s">
        <v>1724</v>
      </c>
      <c r="B31" s="163" t="s">
        <v>327</v>
      </c>
      <c r="C31" s="166" t="s">
        <v>404</v>
      </c>
      <c r="D31" s="306"/>
      <c r="E31" s="163">
        <v>41564</v>
      </c>
      <c r="F31" s="163" t="s">
        <v>1398</v>
      </c>
      <c r="G31" s="163" t="s">
        <v>1399</v>
      </c>
      <c r="H31" s="163" t="s">
        <v>330</v>
      </c>
      <c r="I31" s="163" t="s">
        <v>1400</v>
      </c>
      <c r="K31" s="163" t="s">
        <v>330</v>
      </c>
      <c r="L31" s="163" t="s">
        <v>405</v>
      </c>
      <c r="M31" s="163" t="s">
        <v>1925</v>
      </c>
      <c r="N31" s="163" t="s">
        <v>480</v>
      </c>
      <c r="O31" s="163" t="s">
        <v>480</v>
      </c>
      <c r="P31" s="163" t="s">
        <v>1725</v>
      </c>
      <c r="Q31" s="163" t="s">
        <v>1726</v>
      </c>
      <c r="R31" s="163" t="s">
        <v>1727</v>
      </c>
      <c r="S31" s="163" t="s">
        <v>1728</v>
      </c>
      <c r="T31" s="163" t="s">
        <v>1729</v>
      </c>
      <c r="U31" s="163" t="s">
        <v>1726</v>
      </c>
      <c r="V31" s="163" t="s">
        <v>1727</v>
      </c>
      <c r="W31" s="163" t="s">
        <v>1728</v>
      </c>
      <c r="X31" s="163" t="s">
        <v>1730</v>
      </c>
      <c r="Y31" s="163" t="s">
        <v>1731</v>
      </c>
      <c r="Z31" s="163" t="s">
        <v>1732</v>
      </c>
      <c r="AA31" s="163" t="s">
        <v>1733</v>
      </c>
      <c r="AB31" s="163" t="s">
        <v>18</v>
      </c>
      <c r="AC31" s="163">
        <v>81</v>
      </c>
      <c r="AD31" s="163" t="s">
        <v>12</v>
      </c>
      <c r="AE31" s="163" t="s">
        <v>1501</v>
      </c>
      <c r="AF31" s="163">
        <v>1980</v>
      </c>
      <c r="AG31" s="163">
        <v>918</v>
      </c>
      <c r="AH31" s="163" t="s">
        <v>1453</v>
      </c>
      <c r="AI31" s="163">
        <v>5</v>
      </c>
      <c r="AJ31" s="163" t="s">
        <v>1445</v>
      </c>
      <c r="AK31" s="163">
        <v>822</v>
      </c>
      <c r="AL31" s="163" t="s">
        <v>1416</v>
      </c>
      <c r="AM31" s="163" t="s">
        <v>1417</v>
      </c>
      <c r="AN31" s="163" t="s">
        <v>1414</v>
      </c>
      <c r="AR31" s="163" t="s">
        <v>1415</v>
      </c>
      <c r="AS31" s="163" t="s">
        <v>1418</v>
      </c>
      <c r="AT31" s="163" t="s">
        <v>1419</v>
      </c>
      <c r="AV31" s="163" t="s">
        <v>1420</v>
      </c>
      <c r="AZ31" s="163" t="s">
        <v>404</v>
      </c>
      <c r="BA31" s="306" t="s">
        <v>1421</v>
      </c>
      <c r="BC31" s="163" t="s">
        <v>13</v>
      </c>
      <c r="BE31" s="163" t="s">
        <v>1506</v>
      </c>
      <c r="BF31" s="163" t="s">
        <v>1422</v>
      </c>
      <c r="BG31" s="163" t="s">
        <v>1415</v>
      </c>
      <c r="BH31" s="163" t="s">
        <v>1415</v>
      </c>
      <c r="BI31" s="163" t="s">
        <v>1415</v>
      </c>
      <c r="BJ31" s="163" t="s">
        <v>1421</v>
      </c>
      <c r="BK31" s="163" t="s">
        <v>12</v>
      </c>
      <c r="BL31" s="163" t="s">
        <v>12</v>
      </c>
      <c r="BM31" s="163">
        <v>12182012</v>
      </c>
      <c r="BO31" s="163" t="s">
        <v>1458</v>
      </c>
      <c r="BP31" s="163" t="s">
        <v>1424</v>
      </c>
      <c r="BQ31" s="163" t="s">
        <v>1424</v>
      </c>
      <c r="BR31" s="163" t="s">
        <v>1459</v>
      </c>
      <c r="BS31" s="163" t="s">
        <v>1425</v>
      </c>
      <c r="BT31" s="163" t="s">
        <v>1426</v>
      </c>
      <c r="BU31" s="163" t="s">
        <v>1427</v>
      </c>
      <c r="BV31" s="163" t="s">
        <v>1415</v>
      </c>
      <c r="BW31" s="163">
        <v>122.7</v>
      </c>
      <c r="BX31" s="163">
        <v>122.7</v>
      </c>
      <c r="BY31" s="163" t="s">
        <v>1421</v>
      </c>
      <c r="BZ31" s="163" t="s">
        <v>1428</v>
      </c>
      <c r="CA31" s="163" t="s">
        <v>1415</v>
      </c>
      <c r="CC31" s="163">
        <v>56</v>
      </c>
      <c r="CD31" s="163">
        <v>6</v>
      </c>
      <c r="CE31" s="163">
        <v>3</v>
      </c>
      <c r="CF31" s="163">
        <v>3</v>
      </c>
      <c r="CM31" s="163">
        <v>18975</v>
      </c>
      <c r="CN31" s="163">
        <v>12650</v>
      </c>
      <c r="CO31" s="306"/>
      <c r="CP31" s="163">
        <v>40288</v>
      </c>
      <c r="CQ31" s="163" t="s">
        <v>1460</v>
      </c>
      <c r="CR31" s="163">
        <v>40276</v>
      </c>
      <c r="CS31" s="163" t="s">
        <v>1460</v>
      </c>
      <c r="CT31" s="163">
        <v>40276</v>
      </c>
      <c r="CV31" s="163" t="s">
        <v>1465</v>
      </c>
      <c r="CW31" s="163" t="s">
        <v>1626</v>
      </c>
      <c r="CX31" s="163" t="s">
        <v>1432</v>
      </c>
    </row>
    <row r="32" spans="1:102" s="163" customFormat="1" x14ac:dyDescent="0.25">
      <c r="A32" s="104" t="s">
        <v>1737</v>
      </c>
      <c r="B32" s="163" t="s">
        <v>327</v>
      </c>
      <c r="C32" s="166" t="s">
        <v>426</v>
      </c>
      <c r="D32" s="306"/>
      <c r="E32" s="163">
        <v>41564</v>
      </c>
      <c r="F32" s="163" t="s">
        <v>1398</v>
      </c>
      <c r="G32" s="163" t="s">
        <v>1399</v>
      </c>
      <c r="H32" s="163" t="s">
        <v>330</v>
      </c>
      <c r="I32" s="163" t="s">
        <v>1400</v>
      </c>
      <c r="K32" s="163" t="s">
        <v>330</v>
      </c>
      <c r="L32" s="163" t="s">
        <v>427</v>
      </c>
      <c r="M32" s="163" t="s">
        <v>428</v>
      </c>
      <c r="N32" s="163" t="s">
        <v>478</v>
      </c>
      <c r="O32" s="163" t="s">
        <v>480</v>
      </c>
      <c r="P32" s="163" t="s">
        <v>1738</v>
      </c>
      <c r="Q32" s="163" t="s">
        <v>1739</v>
      </c>
      <c r="R32" s="163" t="s">
        <v>1740</v>
      </c>
      <c r="S32" s="163" t="s">
        <v>1741</v>
      </c>
      <c r="T32" s="163" t="s">
        <v>1742</v>
      </c>
      <c r="U32" s="163" t="s">
        <v>1739</v>
      </c>
      <c r="V32" s="163" t="s">
        <v>1740</v>
      </c>
      <c r="W32" s="163" t="s">
        <v>1743</v>
      </c>
      <c r="X32" s="163" t="s">
        <v>1744</v>
      </c>
      <c r="Y32" s="163" t="s">
        <v>1745</v>
      </c>
      <c r="Z32" s="163" t="s">
        <v>1746</v>
      </c>
      <c r="AA32" s="163" t="s">
        <v>1747</v>
      </c>
      <c r="AB32" s="163" t="s">
        <v>18</v>
      </c>
      <c r="AC32" s="163">
        <v>54</v>
      </c>
      <c r="AD32" s="163" t="s">
        <v>12</v>
      </c>
      <c r="AE32" s="163" t="s">
        <v>1452</v>
      </c>
      <c r="AF32" s="163">
        <v>1965</v>
      </c>
      <c r="AH32" s="163" t="s">
        <v>1453</v>
      </c>
      <c r="AI32" s="163">
        <v>2</v>
      </c>
      <c r="AJ32" s="163" t="s">
        <v>12</v>
      </c>
      <c r="AK32" s="163">
        <v>92</v>
      </c>
      <c r="AL32" s="163" t="s">
        <v>1416</v>
      </c>
      <c r="AM32" s="163" t="s">
        <v>1417</v>
      </c>
      <c r="AN32" s="163" t="s">
        <v>1414</v>
      </c>
      <c r="AR32" s="163" t="s">
        <v>1415</v>
      </c>
      <c r="AS32" s="163" t="s">
        <v>1418</v>
      </c>
      <c r="AT32" s="163" t="s">
        <v>1419</v>
      </c>
      <c r="AV32" s="163" t="s">
        <v>1420</v>
      </c>
      <c r="AZ32" s="163" t="s">
        <v>1418</v>
      </c>
      <c r="BA32" s="163" t="s">
        <v>1421</v>
      </c>
      <c r="BB32" s="163">
        <v>24807</v>
      </c>
      <c r="BC32" s="163" t="s">
        <v>13</v>
      </c>
      <c r="BE32" s="163" t="s">
        <v>1415</v>
      </c>
      <c r="BF32" s="163" t="s">
        <v>1422</v>
      </c>
      <c r="BG32" s="163" t="s">
        <v>1415</v>
      </c>
      <c r="BH32" s="163" t="s">
        <v>1415</v>
      </c>
      <c r="BK32" s="163" t="s">
        <v>12</v>
      </c>
      <c r="BL32" s="163" t="s">
        <v>12</v>
      </c>
      <c r="BM32" s="163">
        <v>3282013</v>
      </c>
      <c r="BO32" s="163" t="s">
        <v>1423</v>
      </c>
      <c r="BP32" s="163" t="s">
        <v>1424</v>
      </c>
      <c r="BQ32" s="163" t="s">
        <v>1424</v>
      </c>
      <c r="BR32" s="163" t="s">
        <v>1425</v>
      </c>
      <c r="BS32" s="163" t="s">
        <v>1425</v>
      </c>
      <c r="BU32" s="163" t="s">
        <v>1426</v>
      </c>
      <c r="BV32" s="163" t="s">
        <v>1415</v>
      </c>
      <c r="BW32" s="163">
        <v>122.8</v>
      </c>
      <c r="BX32" s="163">
        <v>122.8</v>
      </c>
      <c r="BY32" s="163" t="s">
        <v>1415</v>
      </c>
      <c r="BZ32" s="163" t="s">
        <v>1428</v>
      </c>
      <c r="CA32" s="163" t="s">
        <v>1415</v>
      </c>
      <c r="CC32" s="163">
        <v>30</v>
      </c>
      <c r="CD32" s="163">
        <v>3</v>
      </c>
      <c r="CE32" s="163">
        <v>0</v>
      </c>
      <c r="CF32" s="163">
        <v>0</v>
      </c>
      <c r="CM32" s="163">
        <v>5049</v>
      </c>
      <c r="CN32" s="163">
        <v>2500</v>
      </c>
      <c r="CO32" s="306"/>
      <c r="CP32" s="163">
        <v>39867</v>
      </c>
      <c r="CQ32" s="317"/>
      <c r="CS32" s="317"/>
      <c r="CV32" s="163" t="s">
        <v>1430</v>
      </c>
      <c r="CW32" s="163" t="s">
        <v>1528</v>
      </c>
      <c r="CX32" s="163" t="s">
        <v>1432</v>
      </c>
    </row>
    <row r="33" spans="1:102" s="163" customFormat="1" x14ac:dyDescent="0.25">
      <c r="A33" s="104" t="s">
        <v>1748</v>
      </c>
      <c r="B33" s="163" t="s">
        <v>327</v>
      </c>
      <c r="C33" s="166" t="s">
        <v>362</v>
      </c>
      <c r="D33" s="306"/>
      <c r="E33" s="163">
        <v>41564</v>
      </c>
      <c r="F33" s="163" t="s">
        <v>1398</v>
      </c>
      <c r="G33" s="163" t="s">
        <v>1399</v>
      </c>
      <c r="H33" s="163" t="s">
        <v>330</v>
      </c>
      <c r="I33" s="163" t="s">
        <v>1400</v>
      </c>
      <c r="K33" s="163" t="s">
        <v>330</v>
      </c>
      <c r="L33" s="163" t="s">
        <v>360</v>
      </c>
      <c r="M33" s="163" t="s">
        <v>363</v>
      </c>
      <c r="N33" s="163" t="s">
        <v>478</v>
      </c>
      <c r="O33" s="163" t="s">
        <v>480</v>
      </c>
      <c r="P33" s="163" t="s">
        <v>1749</v>
      </c>
      <c r="Q33" s="163" t="s">
        <v>1750</v>
      </c>
      <c r="R33" s="163" t="s">
        <v>1751</v>
      </c>
      <c r="S33" s="163" t="s">
        <v>1752</v>
      </c>
      <c r="T33" s="163" t="s">
        <v>1753</v>
      </c>
      <c r="U33" s="163" t="s">
        <v>1754</v>
      </c>
      <c r="V33" s="163" t="s">
        <v>1751</v>
      </c>
      <c r="W33" s="163" t="s">
        <v>1755</v>
      </c>
      <c r="X33" s="163" t="s">
        <v>1756</v>
      </c>
      <c r="Y33" s="163" t="s">
        <v>1757</v>
      </c>
      <c r="Z33" s="163" t="s">
        <v>1758</v>
      </c>
      <c r="AA33" s="163" t="s">
        <v>1759</v>
      </c>
      <c r="AB33" s="163" t="s">
        <v>18</v>
      </c>
      <c r="AC33" s="163">
        <v>93</v>
      </c>
      <c r="AD33" s="163" t="s">
        <v>18</v>
      </c>
      <c r="AE33" s="163" t="s">
        <v>1452</v>
      </c>
      <c r="AF33" s="163">
        <v>1980</v>
      </c>
      <c r="AG33" s="163">
        <v>800</v>
      </c>
      <c r="AH33" s="163" t="s">
        <v>1453</v>
      </c>
      <c r="AI33" s="163">
        <v>3</v>
      </c>
      <c r="AJ33" s="163" t="s">
        <v>1415</v>
      </c>
      <c r="AK33" s="163">
        <v>51</v>
      </c>
      <c r="AL33" s="163" t="s">
        <v>1455</v>
      </c>
      <c r="AM33" s="163" t="s">
        <v>1456</v>
      </c>
      <c r="AN33" s="163" t="s">
        <v>1453</v>
      </c>
      <c r="AR33" s="163" t="s">
        <v>1415</v>
      </c>
      <c r="AS33" s="163" t="s">
        <v>1418</v>
      </c>
      <c r="AT33" s="163" t="s">
        <v>1419</v>
      </c>
      <c r="AV33" s="163" t="s">
        <v>1420</v>
      </c>
      <c r="AZ33" s="163" t="s">
        <v>1418</v>
      </c>
      <c r="BA33" s="306" t="s">
        <v>1421</v>
      </c>
      <c r="BB33" s="163">
        <v>14154</v>
      </c>
      <c r="BC33" s="163" t="s">
        <v>13</v>
      </c>
      <c r="BF33" s="163" t="s">
        <v>1446</v>
      </c>
      <c r="BK33" s="163" t="s">
        <v>12</v>
      </c>
      <c r="BL33" s="163" t="s">
        <v>12</v>
      </c>
      <c r="BM33" s="163">
        <v>2022013</v>
      </c>
      <c r="BV33" s="163" t="s">
        <v>1415</v>
      </c>
      <c r="BX33" s="163">
        <v>122.9</v>
      </c>
      <c r="BY33" s="163" t="s">
        <v>1415</v>
      </c>
      <c r="CA33" s="163" t="s">
        <v>1415</v>
      </c>
      <c r="CC33" s="163">
        <v>3</v>
      </c>
      <c r="CM33" s="163">
        <v>150</v>
      </c>
      <c r="CN33" s="163">
        <v>20</v>
      </c>
      <c r="CO33" s="306"/>
      <c r="CP33" s="163">
        <v>41307</v>
      </c>
      <c r="CX33" s="163" t="s">
        <v>1421</v>
      </c>
    </row>
    <row r="34" spans="1:102" s="163" customFormat="1" x14ac:dyDescent="0.25">
      <c r="A34" s="104" t="s">
        <v>1760</v>
      </c>
      <c r="B34" s="163" t="s">
        <v>327</v>
      </c>
      <c r="C34" s="166" t="s">
        <v>359</v>
      </c>
      <c r="D34" s="306"/>
      <c r="E34" s="163">
        <v>41564</v>
      </c>
      <c r="F34" s="163" t="s">
        <v>1398</v>
      </c>
      <c r="G34" s="163" t="s">
        <v>1399</v>
      </c>
      <c r="H34" s="163" t="s">
        <v>330</v>
      </c>
      <c r="I34" s="163" t="s">
        <v>1400</v>
      </c>
      <c r="K34" s="163" t="s">
        <v>330</v>
      </c>
      <c r="L34" s="163" t="s">
        <v>360</v>
      </c>
      <c r="M34" s="163" t="s">
        <v>361</v>
      </c>
      <c r="N34" s="163" t="s">
        <v>478</v>
      </c>
      <c r="O34" s="163" t="s">
        <v>480</v>
      </c>
      <c r="P34" s="163" t="s">
        <v>1761</v>
      </c>
      <c r="Q34" s="163" t="s">
        <v>1762</v>
      </c>
      <c r="R34" s="163" t="s">
        <v>1751</v>
      </c>
      <c r="S34" s="163" t="s">
        <v>1763</v>
      </c>
      <c r="T34" s="163" t="s">
        <v>1764</v>
      </c>
      <c r="U34" s="163" t="s">
        <v>1762</v>
      </c>
      <c r="V34" s="163" t="s">
        <v>1751</v>
      </c>
      <c r="W34" s="163" t="s">
        <v>1763</v>
      </c>
      <c r="X34" s="163" t="s">
        <v>1765</v>
      </c>
      <c r="Y34" s="163" t="s">
        <v>1766</v>
      </c>
      <c r="Z34" s="163" t="s">
        <v>1767</v>
      </c>
      <c r="AA34" s="163" t="s">
        <v>1768</v>
      </c>
      <c r="AB34" s="163" t="s">
        <v>18</v>
      </c>
      <c r="AC34" s="163">
        <v>120</v>
      </c>
      <c r="AD34" s="163" t="s">
        <v>18</v>
      </c>
      <c r="AE34" s="163" t="s">
        <v>1501</v>
      </c>
      <c r="AF34" s="163">
        <v>1985</v>
      </c>
      <c r="AG34" s="163">
        <v>1200</v>
      </c>
      <c r="AH34" s="163" t="s">
        <v>1453</v>
      </c>
      <c r="AI34" s="163">
        <v>4</v>
      </c>
      <c r="AJ34" s="163" t="s">
        <v>1502</v>
      </c>
      <c r="AK34" s="163">
        <v>45</v>
      </c>
      <c r="AL34" s="163" t="s">
        <v>1455</v>
      </c>
      <c r="AM34" s="163" t="s">
        <v>1456</v>
      </c>
      <c r="AN34" s="163" t="s">
        <v>1453</v>
      </c>
      <c r="AR34" s="163" t="s">
        <v>1415</v>
      </c>
      <c r="AS34" s="163" t="s">
        <v>1418</v>
      </c>
      <c r="AT34" s="163" t="s">
        <v>1419</v>
      </c>
      <c r="AV34" s="163" t="s">
        <v>1420</v>
      </c>
      <c r="AZ34" s="163" t="s">
        <v>1418</v>
      </c>
      <c r="BA34" s="306" t="s">
        <v>1421</v>
      </c>
      <c r="BB34" s="163">
        <v>16650</v>
      </c>
      <c r="BC34" s="163" t="s">
        <v>13</v>
      </c>
      <c r="BF34" s="163" t="s">
        <v>1446</v>
      </c>
      <c r="BG34" s="163" t="s">
        <v>1415</v>
      </c>
      <c r="BH34" s="163" t="s">
        <v>1415</v>
      </c>
      <c r="BI34" s="163" t="s">
        <v>1415</v>
      </c>
      <c r="BJ34" s="163" t="s">
        <v>1415</v>
      </c>
      <c r="BK34" s="163" t="s">
        <v>12</v>
      </c>
      <c r="BL34" s="163" t="s">
        <v>12</v>
      </c>
      <c r="BM34" s="163">
        <v>10042012</v>
      </c>
      <c r="BO34" s="163" t="s">
        <v>1458</v>
      </c>
      <c r="BP34" s="163" t="s">
        <v>1425</v>
      </c>
      <c r="BQ34" s="163" t="s">
        <v>1425</v>
      </c>
      <c r="BR34" s="163" t="s">
        <v>1425</v>
      </c>
      <c r="BS34" s="163" t="s">
        <v>1425</v>
      </c>
      <c r="BT34" s="163" t="s">
        <v>1426</v>
      </c>
      <c r="BV34" s="163" t="s">
        <v>1415</v>
      </c>
      <c r="BW34" s="163">
        <v>122.8</v>
      </c>
      <c r="BX34" s="163">
        <v>122.8</v>
      </c>
      <c r="BY34" s="163" t="s">
        <v>1415</v>
      </c>
      <c r="CA34" s="163" t="s">
        <v>1415</v>
      </c>
      <c r="CC34" s="163">
        <v>22</v>
      </c>
      <c r="CD34" s="163">
        <v>0</v>
      </c>
      <c r="CM34" s="163">
        <v>12000</v>
      </c>
      <c r="CN34" s="163">
        <v>700</v>
      </c>
      <c r="CO34" s="306"/>
      <c r="CP34" s="163">
        <v>40846</v>
      </c>
      <c r="CQ34" s="163" t="s">
        <v>1448</v>
      </c>
      <c r="CR34" s="163">
        <v>40429</v>
      </c>
      <c r="CW34" s="163" t="s">
        <v>1769</v>
      </c>
      <c r="CX34" s="163" t="s">
        <v>1421</v>
      </c>
    </row>
    <row r="35" spans="1:102" s="163" customFormat="1" x14ac:dyDescent="0.25">
      <c r="A35" s="104" t="s">
        <v>1770</v>
      </c>
      <c r="B35" s="163" t="s">
        <v>327</v>
      </c>
      <c r="C35" s="166" t="s">
        <v>371</v>
      </c>
      <c r="D35" s="306"/>
      <c r="E35" s="163">
        <v>41564</v>
      </c>
      <c r="F35" s="163" t="s">
        <v>1398</v>
      </c>
      <c r="G35" s="163" t="s">
        <v>1399</v>
      </c>
      <c r="H35" s="163" t="s">
        <v>330</v>
      </c>
      <c r="I35" s="163" t="s">
        <v>1400</v>
      </c>
      <c r="K35" s="163" t="s">
        <v>330</v>
      </c>
      <c r="L35" s="163" t="s">
        <v>372</v>
      </c>
      <c r="M35" s="163" t="s">
        <v>373</v>
      </c>
      <c r="N35" s="163" t="s">
        <v>478</v>
      </c>
      <c r="O35" s="163" t="s">
        <v>480</v>
      </c>
      <c r="P35" s="163" t="s">
        <v>1771</v>
      </c>
      <c r="Q35" s="163" t="s">
        <v>1772</v>
      </c>
      <c r="R35" s="163" t="s">
        <v>1773</v>
      </c>
      <c r="S35" s="163" t="s">
        <v>1774</v>
      </c>
      <c r="T35" s="163" t="s">
        <v>1775</v>
      </c>
      <c r="U35" s="163" t="s">
        <v>1776</v>
      </c>
      <c r="V35" s="163" t="s">
        <v>1777</v>
      </c>
      <c r="W35" s="163" t="s">
        <v>1778</v>
      </c>
      <c r="X35" s="163" t="s">
        <v>1779</v>
      </c>
      <c r="Y35" s="163" t="s">
        <v>1780</v>
      </c>
      <c r="Z35" s="163" t="s">
        <v>1781</v>
      </c>
      <c r="AA35" s="163" t="s">
        <v>1782</v>
      </c>
      <c r="AB35" s="163" t="s">
        <v>18</v>
      </c>
      <c r="AC35" s="163">
        <v>37</v>
      </c>
      <c r="AD35" s="163" t="s">
        <v>18</v>
      </c>
      <c r="AE35" s="163" t="s">
        <v>1444</v>
      </c>
      <c r="AF35" s="163">
        <v>1985</v>
      </c>
      <c r="AH35" s="163" t="s">
        <v>1453</v>
      </c>
      <c r="AI35" s="163">
        <v>2</v>
      </c>
      <c r="AJ35" s="163" t="s">
        <v>1415</v>
      </c>
      <c r="AK35" s="163">
        <v>80</v>
      </c>
      <c r="AL35" s="163" t="s">
        <v>1416</v>
      </c>
      <c r="AM35" s="163" t="s">
        <v>1417</v>
      </c>
      <c r="AN35" s="163" t="s">
        <v>1414</v>
      </c>
      <c r="AR35" s="163" t="s">
        <v>1415</v>
      </c>
      <c r="AS35" s="163" t="s">
        <v>1418</v>
      </c>
      <c r="AT35" s="163" t="s">
        <v>1419</v>
      </c>
      <c r="AV35" s="163" t="s">
        <v>1420</v>
      </c>
      <c r="AZ35" s="163" t="s">
        <v>1418</v>
      </c>
      <c r="BA35" s="306" t="s">
        <v>1421</v>
      </c>
      <c r="BB35" s="163">
        <v>32599</v>
      </c>
      <c r="BC35" s="163" t="s">
        <v>13</v>
      </c>
      <c r="BF35" s="163" t="s">
        <v>1551</v>
      </c>
      <c r="BK35" s="163" t="s">
        <v>12</v>
      </c>
      <c r="BL35" s="163" t="s">
        <v>12</v>
      </c>
      <c r="BM35" s="163">
        <v>5282013</v>
      </c>
      <c r="BO35" s="163" t="s">
        <v>1423</v>
      </c>
      <c r="BP35" s="163" t="s">
        <v>1424</v>
      </c>
      <c r="BQ35" s="163" t="s">
        <v>1424</v>
      </c>
      <c r="BR35" s="163" t="s">
        <v>1425</v>
      </c>
      <c r="BS35" s="163" t="s">
        <v>1425</v>
      </c>
      <c r="BV35" s="163" t="s">
        <v>1415</v>
      </c>
      <c r="BX35" s="163">
        <v>122.9</v>
      </c>
      <c r="BY35" s="163" t="s">
        <v>1415</v>
      </c>
      <c r="CA35" s="163" t="s">
        <v>1415</v>
      </c>
      <c r="CC35" s="163">
        <v>20</v>
      </c>
      <c r="CD35" s="163">
        <v>1</v>
      </c>
      <c r="CF35" s="163">
        <v>1</v>
      </c>
      <c r="CM35" s="163">
        <v>75</v>
      </c>
      <c r="CN35" s="163">
        <v>475</v>
      </c>
      <c r="CO35" s="306"/>
      <c r="CP35" s="163">
        <v>41274</v>
      </c>
      <c r="CQ35" s="317" t="s">
        <v>1448</v>
      </c>
      <c r="CR35" s="163">
        <v>40484</v>
      </c>
      <c r="CV35" s="163" t="s">
        <v>1430</v>
      </c>
      <c r="CW35" s="163" t="s">
        <v>1926</v>
      </c>
      <c r="CX35" s="163" t="s">
        <v>1421</v>
      </c>
    </row>
    <row r="36" spans="1:102" s="163" customFormat="1" x14ac:dyDescent="0.25">
      <c r="A36" s="104" t="s">
        <v>1783</v>
      </c>
      <c r="B36" s="163" t="s">
        <v>327</v>
      </c>
      <c r="C36" s="166" t="s">
        <v>388</v>
      </c>
      <c r="D36" s="306"/>
      <c r="E36" s="163">
        <v>41564</v>
      </c>
      <c r="F36" s="163" t="s">
        <v>1398</v>
      </c>
      <c r="G36" s="163" t="s">
        <v>1399</v>
      </c>
      <c r="H36" s="163" t="s">
        <v>330</v>
      </c>
      <c r="I36" s="163" t="s">
        <v>1400</v>
      </c>
      <c r="K36" s="163" t="s">
        <v>330</v>
      </c>
      <c r="L36" s="163" t="s">
        <v>389</v>
      </c>
      <c r="M36" s="163" t="s">
        <v>390</v>
      </c>
      <c r="N36" s="163" t="s">
        <v>480</v>
      </c>
      <c r="O36" s="163" t="s">
        <v>480</v>
      </c>
      <c r="P36" s="163" t="s">
        <v>1784</v>
      </c>
      <c r="Q36" s="163" t="s">
        <v>1927</v>
      </c>
      <c r="R36" s="163" t="s">
        <v>1403</v>
      </c>
      <c r="S36" s="163" t="s">
        <v>1618</v>
      </c>
      <c r="T36" s="163" t="s">
        <v>1785</v>
      </c>
      <c r="U36" s="163" t="s">
        <v>1786</v>
      </c>
      <c r="V36" s="163" t="s">
        <v>1787</v>
      </c>
      <c r="W36" s="163" t="s">
        <v>1788</v>
      </c>
      <c r="X36" s="163" t="s">
        <v>1789</v>
      </c>
      <c r="Y36" s="163" t="s">
        <v>1790</v>
      </c>
      <c r="Z36" s="163" t="s">
        <v>1791</v>
      </c>
      <c r="AA36" s="163" t="s">
        <v>1792</v>
      </c>
      <c r="AB36" s="163" t="s">
        <v>18</v>
      </c>
      <c r="AC36" s="163">
        <v>790</v>
      </c>
      <c r="AD36" s="163" t="s">
        <v>12</v>
      </c>
      <c r="AE36" s="163" t="s">
        <v>1413</v>
      </c>
      <c r="AF36" s="163">
        <v>1995</v>
      </c>
      <c r="AG36" s="163">
        <v>1009</v>
      </c>
      <c r="AH36" s="163" t="s">
        <v>1414</v>
      </c>
      <c r="AI36" s="163">
        <v>1</v>
      </c>
      <c r="AJ36" s="163" t="s">
        <v>18</v>
      </c>
      <c r="AK36" s="163">
        <v>150</v>
      </c>
      <c r="AL36" s="163" t="s">
        <v>1416</v>
      </c>
      <c r="AM36" s="163" t="s">
        <v>1417</v>
      </c>
      <c r="AN36" s="163" t="s">
        <v>1414</v>
      </c>
      <c r="AR36" s="163" t="s">
        <v>1415</v>
      </c>
      <c r="AS36" s="163" t="s">
        <v>1418</v>
      </c>
      <c r="AT36" s="163" t="s">
        <v>1419</v>
      </c>
      <c r="AV36" s="163" t="s">
        <v>1420</v>
      </c>
      <c r="AZ36" s="163" t="s">
        <v>1418</v>
      </c>
      <c r="BA36" s="306" t="s">
        <v>1421</v>
      </c>
      <c r="BB36" s="163">
        <v>22068</v>
      </c>
      <c r="BC36" s="163" t="s">
        <v>13</v>
      </c>
      <c r="BE36" s="163" t="s">
        <v>1415</v>
      </c>
      <c r="BF36" s="163" t="s">
        <v>1551</v>
      </c>
      <c r="BG36" s="163" t="s">
        <v>1415</v>
      </c>
      <c r="BH36" s="163" t="s">
        <v>1415</v>
      </c>
      <c r="BI36" s="163" t="s">
        <v>1415</v>
      </c>
      <c r="BJ36" s="163" t="s">
        <v>1415</v>
      </c>
      <c r="BK36" s="163" t="s">
        <v>12</v>
      </c>
      <c r="BL36" s="163" t="s">
        <v>12</v>
      </c>
      <c r="BM36" s="163">
        <v>5302013</v>
      </c>
      <c r="BO36" s="163" t="s">
        <v>1458</v>
      </c>
      <c r="BP36" s="163" t="s">
        <v>1424</v>
      </c>
      <c r="BQ36" s="163" t="s">
        <v>1424</v>
      </c>
      <c r="BR36" s="163" t="s">
        <v>1425</v>
      </c>
      <c r="BS36" s="163" t="s">
        <v>1425</v>
      </c>
      <c r="BT36" s="163" t="s">
        <v>1426</v>
      </c>
      <c r="BU36" s="163" t="s">
        <v>1427</v>
      </c>
      <c r="BV36" s="163" t="s">
        <v>1415</v>
      </c>
      <c r="BX36" s="163">
        <v>122.9</v>
      </c>
      <c r="BY36" s="163" t="s">
        <v>1415</v>
      </c>
      <c r="BZ36" s="163" t="s">
        <v>1428</v>
      </c>
      <c r="CA36" s="163" t="s">
        <v>1415</v>
      </c>
      <c r="CC36" s="163">
        <v>58</v>
      </c>
      <c r="CD36" s="163">
        <v>4</v>
      </c>
      <c r="CE36" s="163">
        <v>0</v>
      </c>
      <c r="CF36" s="163">
        <v>1</v>
      </c>
      <c r="CI36" s="163">
        <v>1</v>
      </c>
      <c r="CM36" s="163">
        <v>14479</v>
      </c>
      <c r="CN36" s="163">
        <v>3620</v>
      </c>
      <c r="CO36" s="306"/>
      <c r="CP36" s="163">
        <v>40263</v>
      </c>
      <c r="CQ36" s="317" t="s">
        <v>1492</v>
      </c>
      <c r="CR36" s="163">
        <v>40163</v>
      </c>
      <c r="CS36" s="163" t="s">
        <v>1492</v>
      </c>
      <c r="CT36" s="163">
        <v>40163</v>
      </c>
      <c r="CV36" s="163" t="s">
        <v>1430</v>
      </c>
      <c r="CW36" s="163" t="s">
        <v>1793</v>
      </c>
      <c r="CX36" s="163" t="s">
        <v>1432</v>
      </c>
    </row>
    <row r="37" spans="1:102" s="163" customFormat="1" x14ac:dyDescent="0.25">
      <c r="A37" s="104" t="s">
        <v>1794</v>
      </c>
      <c r="B37" s="163" t="s">
        <v>327</v>
      </c>
      <c r="C37" s="166" t="s">
        <v>450</v>
      </c>
      <c r="D37" s="306"/>
      <c r="E37" s="163">
        <v>41564</v>
      </c>
      <c r="F37" s="163" t="s">
        <v>1398</v>
      </c>
      <c r="G37" s="163" t="s">
        <v>1399</v>
      </c>
      <c r="H37" s="163" t="s">
        <v>330</v>
      </c>
      <c r="I37" s="163" t="s">
        <v>1400</v>
      </c>
      <c r="K37" s="163" t="s">
        <v>330</v>
      </c>
      <c r="L37" s="163" t="s">
        <v>451</v>
      </c>
      <c r="M37" s="163" t="s">
        <v>452</v>
      </c>
      <c r="N37" s="163" t="s">
        <v>480</v>
      </c>
      <c r="O37" s="163" t="s">
        <v>480</v>
      </c>
      <c r="P37" s="163" t="s">
        <v>1795</v>
      </c>
      <c r="Q37" s="163" t="s">
        <v>1796</v>
      </c>
      <c r="R37" s="163" t="s">
        <v>1797</v>
      </c>
      <c r="S37" s="163" t="s">
        <v>1798</v>
      </c>
      <c r="T37" s="163" t="s">
        <v>1799</v>
      </c>
      <c r="U37" s="163" t="s">
        <v>1800</v>
      </c>
      <c r="V37" s="163" t="s">
        <v>1801</v>
      </c>
      <c r="W37" s="163" t="s">
        <v>1802</v>
      </c>
      <c r="X37" s="163" t="s">
        <v>1803</v>
      </c>
      <c r="Y37" s="163" t="s">
        <v>1804</v>
      </c>
      <c r="Z37" s="163" t="s">
        <v>1805</v>
      </c>
      <c r="AA37" s="163" t="s">
        <v>1806</v>
      </c>
      <c r="AB37" s="163" t="s">
        <v>18</v>
      </c>
      <c r="AC37" s="163">
        <v>21</v>
      </c>
      <c r="AD37" s="163" t="s">
        <v>12</v>
      </c>
      <c r="AE37" s="163" t="s">
        <v>1452</v>
      </c>
      <c r="AF37" s="163">
        <v>1980</v>
      </c>
      <c r="AH37" s="163" t="s">
        <v>1453</v>
      </c>
      <c r="AI37" s="163">
        <v>4</v>
      </c>
      <c r="AJ37" s="163" t="s">
        <v>1454</v>
      </c>
      <c r="AK37" s="163">
        <v>996</v>
      </c>
      <c r="AL37" s="163" t="s">
        <v>1455</v>
      </c>
      <c r="AM37" s="163" t="s">
        <v>1456</v>
      </c>
      <c r="AN37" s="163" t="s">
        <v>1453</v>
      </c>
      <c r="AR37" s="163" t="s">
        <v>1415</v>
      </c>
      <c r="AS37" s="163" t="s">
        <v>1418</v>
      </c>
      <c r="AT37" s="163" t="s">
        <v>1419</v>
      </c>
      <c r="AV37" s="163" t="s">
        <v>1420</v>
      </c>
      <c r="AZ37" s="163" t="s">
        <v>450</v>
      </c>
      <c r="BA37" s="306" t="s">
        <v>1421</v>
      </c>
      <c r="BB37" s="163">
        <v>15827</v>
      </c>
      <c r="BC37" s="163" t="s">
        <v>13</v>
      </c>
      <c r="BE37" s="163" t="s">
        <v>1611</v>
      </c>
      <c r="BF37" s="163" t="s">
        <v>1446</v>
      </c>
      <c r="BG37" s="163" t="s">
        <v>1415</v>
      </c>
      <c r="BH37" s="163" t="s">
        <v>1415</v>
      </c>
      <c r="BI37" s="163" t="s">
        <v>1415</v>
      </c>
      <c r="BJ37" s="163" t="s">
        <v>1421</v>
      </c>
      <c r="BK37" s="163" t="s">
        <v>1457</v>
      </c>
      <c r="BL37" s="163" t="s">
        <v>12</v>
      </c>
      <c r="BM37" s="163">
        <v>10042012</v>
      </c>
      <c r="BO37" s="163" t="s">
        <v>1458</v>
      </c>
      <c r="BP37" s="163" t="s">
        <v>1447</v>
      </c>
      <c r="BQ37" s="163" t="s">
        <v>1447</v>
      </c>
      <c r="BT37" s="163" t="s">
        <v>1426</v>
      </c>
      <c r="BU37" s="163" t="s">
        <v>1427</v>
      </c>
      <c r="BV37" s="163" t="s">
        <v>1415</v>
      </c>
      <c r="BW37" s="163">
        <v>122.7</v>
      </c>
      <c r="BX37" s="163">
        <v>122.7</v>
      </c>
      <c r="BY37" s="163" t="s">
        <v>1421</v>
      </c>
      <c r="BZ37" s="163" t="s">
        <v>1428</v>
      </c>
      <c r="CA37" s="163" t="s">
        <v>1415</v>
      </c>
      <c r="CC37" s="163">
        <v>42</v>
      </c>
      <c r="CD37" s="163">
        <v>4</v>
      </c>
      <c r="CE37" s="163">
        <v>1</v>
      </c>
      <c r="CF37" s="163">
        <v>0</v>
      </c>
      <c r="CM37" s="163">
        <v>8000</v>
      </c>
      <c r="CN37" s="163">
        <v>22000</v>
      </c>
      <c r="CO37" s="306">
        <v>200</v>
      </c>
      <c r="CP37" s="163">
        <v>40484</v>
      </c>
      <c r="CQ37" s="317" t="s">
        <v>1460</v>
      </c>
      <c r="CR37" s="163">
        <v>40498</v>
      </c>
      <c r="CS37" s="317" t="s">
        <v>1460</v>
      </c>
      <c r="CT37" s="163">
        <v>40498</v>
      </c>
      <c r="CV37" s="163" t="s">
        <v>1465</v>
      </c>
      <c r="CW37" s="163" t="s">
        <v>1431</v>
      </c>
      <c r="CX37" s="163" t="s">
        <v>1432</v>
      </c>
    </row>
    <row r="38" spans="1:102" s="163" customFormat="1" x14ac:dyDescent="0.25">
      <c r="A38" s="104" t="s">
        <v>1807</v>
      </c>
      <c r="B38" s="163" t="s">
        <v>327</v>
      </c>
      <c r="C38" s="166" t="s">
        <v>396</v>
      </c>
      <c r="D38" s="306"/>
      <c r="E38" s="163">
        <v>41564</v>
      </c>
      <c r="F38" s="163" t="s">
        <v>1398</v>
      </c>
      <c r="G38" s="163" t="s">
        <v>1399</v>
      </c>
      <c r="H38" s="163" t="s">
        <v>330</v>
      </c>
      <c r="I38" s="163" t="s">
        <v>1400</v>
      </c>
      <c r="K38" s="163" t="s">
        <v>330</v>
      </c>
      <c r="L38" s="163" t="s">
        <v>397</v>
      </c>
      <c r="M38" s="163" t="s">
        <v>398</v>
      </c>
      <c r="N38" s="163" t="s">
        <v>478</v>
      </c>
      <c r="O38" s="163" t="s">
        <v>480</v>
      </c>
      <c r="P38" s="163" t="s">
        <v>1808</v>
      </c>
      <c r="Q38" s="163" t="s">
        <v>1809</v>
      </c>
      <c r="R38" s="163" t="s">
        <v>1511</v>
      </c>
      <c r="S38" s="163" t="s">
        <v>1810</v>
      </c>
      <c r="T38" s="163" t="s">
        <v>1811</v>
      </c>
      <c r="U38" s="163" t="s">
        <v>1809</v>
      </c>
      <c r="V38" s="163" t="s">
        <v>1511</v>
      </c>
      <c r="W38" s="163" t="s">
        <v>1810</v>
      </c>
      <c r="X38" s="163" t="s">
        <v>1812</v>
      </c>
      <c r="Y38" s="163" t="s">
        <v>1813</v>
      </c>
      <c r="Z38" s="163" t="s">
        <v>1814</v>
      </c>
      <c r="AA38" s="163" t="s">
        <v>1815</v>
      </c>
      <c r="AB38" s="163" t="s">
        <v>18</v>
      </c>
      <c r="AC38" s="163">
        <v>145</v>
      </c>
      <c r="AD38" s="163" t="s">
        <v>18</v>
      </c>
      <c r="AE38" s="163" t="s">
        <v>1444</v>
      </c>
      <c r="AF38" s="163">
        <v>1995</v>
      </c>
      <c r="AH38" s="163" t="s">
        <v>1453</v>
      </c>
      <c r="AI38" s="163">
        <v>3</v>
      </c>
      <c r="AJ38" s="163" t="s">
        <v>1445</v>
      </c>
      <c r="AK38" s="163">
        <v>18</v>
      </c>
      <c r="AL38" s="163" t="s">
        <v>1455</v>
      </c>
      <c r="AM38" s="163" t="s">
        <v>1456</v>
      </c>
      <c r="AN38" s="163" t="s">
        <v>1453</v>
      </c>
      <c r="AR38" s="163" t="s">
        <v>1415</v>
      </c>
      <c r="AS38" s="163" t="s">
        <v>1418</v>
      </c>
      <c r="AT38" s="163" t="s">
        <v>1419</v>
      </c>
      <c r="AV38" s="163" t="s">
        <v>1420</v>
      </c>
      <c r="AZ38" s="163" t="s">
        <v>1418</v>
      </c>
      <c r="BA38" s="306" t="s">
        <v>1421</v>
      </c>
      <c r="BB38" s="163">
        <v>35643</v>
      </c>
      <c r="BC38" s="163" t="s">
        <v>13</v>
      </c>
      <c r="BF38" s="163" t="s">
        <v>1446</v>
      </c>
      <c r="BK38" s="163">
        <v>1</v>
      </c>
      <c r="BL38" s="163" t="s">
        <v>12</v>
      </c>
      <c r="BM38" s="163">
        <v>8022013</v>
      </c>
      <c r="BN38" s="163">
        <v>7291997</v>
      </c>
      <c r="BO38" s="163" t="s">
        <v>1423</v>
      </c>
      <c r="BP38" s="163" t="s">
        <v>1447</v>
      </c>
      <c r="BQ38" s="163" t="s">
        <v>1447</v>
      </c>
      <c r="BV38" s="163" t="s">
        <v>1415</v>
      </c>
      <c r="BX38" s="163">
        <v>122.9</v>
      </c>
      <c r="BY38" s="163" t="s">
        <v>1415</v>
      </c>
      <c r="CC38" s="163">
        <v>14</v>
      </c>
      <c r="CM38" s="163">
        <v>175</v>
      </c>
      <c r="CN38" s="163">
        <v>25</v>
      </c>
      <c r="CO38" s="306"/>
      <c r="CP38" s="163">
        <v>40663</v>
      </c>
      <c r="CQ38" s="317"/>
      <c r="CS38" s="317"/>
      <c r="CV38" s="163" t="s">
        <v>1430</v>
      </c>
      <c r="CW38" s="163" t="s">
        <v>1816</v>
      </c>
      <c r="CX38" s="163" t="s">
        <v>1421</v>
      </c>
    </row>
    <row r="39" spans="1:102" s="162" customFormat="1" ht="15.75" thickBot="1" x14ac:dyDescent="0.3">
      <c r="A39" s="105" t="s">
        <v>1817</v>
      </c>
      <c r="B39" s="162" t="s">
        <v>327</v>
      </c>
      <c r="C39" s="275" t="s">
        <v>442</v>
      </c>
      <c r="D39" s="308"/>
      <c r="E39" s="162">
        <v>41564</v>
      </c>
      <c r="F39" s="162" t="s">
        <v>1398</v>
      </c>
      <c r="G39" s="162" t="s">
        <v>1399</v>
      </c>
      <c r="H39" s="162" t="s">
        <v>330</v>
      </c>
      <c r="I39" s="162" t="s">
        <v>1400</v>
      </c>
      <c r="K39" s="162" t="s">
        <v>330</v>
      </c>
      <c r="L39" s="162" t="s">
        <v>443</v>
      </c>
      <c r="M39" s="162" t="s">
        <v>444</v>
      </c>
      <c r="N39" s="162" t="s">
        <v>480</v>
      </c>
      <c r="O39" s="162" t="s">
        <v>480</v>
      </c>
      <c r="P39" s="162" t="s">
        <v>1818</v>
      </c>
      <c r="Q39" s="162" t="s">
        <v>1819</v>
      </c>
      <c r="R39" s="162" t="s">
        <v>1820</v>
      </c>
      <c r="S39" s="162" t="s">
        <v>1821</v>
      </c>
      <c r="T39" s="162" t="s">
        <v>1928</v>
      </c>
      <c r="U39" s="162" t="s">
        <v>1819</v>
      </c>
      <c r="V39" s="162" t="s">
        <v>1820</v>
      </c>
      <c r="W39" s="162" t="s">
        <v>1821</v>
      </c>
      <c r="X39" s="162" t="s">
        <v>1929</v>
      </c>
      <c r="Y39" s="162" t="s">
        <v>1930</v>
      </c>
      <c r="Z39" s="162" t="s">
        <v>1931</v>
      </c>
      <c r="AA39" s="162" t="s">
        <v>1932</v>
      </c>
      <c r="AB39" s="162" t="s">
        <v>18</v>
      </c>
      <c r="AC39" s="162">
        <v>41</v>
      </c>
      <c r="AD39" s="162" t="s">
        <v>12</v>
      </c>
      <c r="AE39" s="162" t="s">
        <v>1444</v>
      </c>
      <c r="AF39" s="162">
        <v>2000</v>
      </c>
      <c r="AH39" s="162" t="s">
        <v>1453</v>
      </c>
      <c r="AI39" s="162">
        <v>2</v>
      </c>
      <c r="AJ39" s="162" t="s">
        <v>1564</v>
      </c>
      <c r="AK39" s="162">
        <v>700</v>
      </c>
      <c r="AL39" s="162" t="s">
        <v>1455</v>
      </c>
      <c r="AM39" s="162" t="s">
        <v>1456</v>
      </c>
      <c r="AN39" s="162" t="s">
        <v>1453</v>
      </c>
      <c r="AR39" s="162" t="s">
        <v>1415</v>
      </c>
      <c r="AS39" s="162" t="s">
        <v>1418</v>
      </c>
      <c r="AT39" s="162" t="s">
        <v>1419</v>
      </c>
      <c r="AV39" s="162" t="s">
        <v>1420</v>
      </c>
      <c r="AZ39" s="162" t="s">
        <v>1418</v>
      </c>
      <c r="BA39" s="308" t="s">
        <v>1421</v>
      </c>
      <c r="BB39" s="162">
        <v>15827</v>
      </c>
      <c r="BC39" s="162" t="s">
        <v>13</v>
      </c>
      <c r="BE39" s="162" t="s">
        <v>1611</v>
      </c>
      <c r="BF39" s="162" t="s">
        <v>1446</v>
      </c>
      <c r="BG39" s="162" t="s">
        <v>1415</v>
      </c>
      <c r="BH39" s="162" t="s">
        <v>1415</v>
      </c>
      <c r="BI39" s="162" t="s">
        <v>1421</v>
      </c>
      <c r="BJ39" s="162" t="s">
        <v>1421</v>
      </c>
      <c r="BK39" s="162" t="s">
        <v>12</v>
      </c>
      <c r="BL39" s="162" t="s">
        <v>12</v>
      </c>
      <c r="BM39" s="162">
        <v>10022012</v>
      </c>
      <c r="BO39" s="162" t="s">
        <v>1423</v>
      </c>
      <c r="BP39" s="162" t="s">
        <v>1424</v>
      </c>
      <c r="BQ39" s="162" t="s">
        <v>1424</v>
      </c>
      <c r="BR39" s="162" t="s">
        <v>1425</v>
      </c>
      <c r="BS39" s="162" t="s">
        <v>1425</v>
      </c>
      <c r="BT39" s="162" t="s">
        <v>1426</v>
      </c>
      <c r="BU39" s="162" t="s">
        <v>1426</v>
      </c>
      <c r="BV39" s="162" t="s">
        <v>1415</v>
      </c>
      <c r="BW39" s="162">
        <v>123.05</v>
      </c>
      <c r="BX39" s="162">
        <v>123.05</v>
      </c>
      <c r="BY39" s="162" t="s">
        <v>1415</v>
      </c>
      <c r="BZ39" s="162" t="s">
        <v>1428</v>
      </c>
      <c r="CA39" s="162" t="s">
        <v>1415</v>
      </c>
      <c r="CC39" s="162">
        <v>65</v>
      </c>
      <c r="CE39" s="162">
        <v>0</v>
      </c>
      <c r="CF39" s="162">
        <v>1</v>
      </c>
      <c r="CI39" s="162">
        <v>2</v>
      </c>
      <c r="CM39" s="162">
        <v>8044</v>
      </c>
      <c r="CN39" s="162">
        <v>4331</v>
      </c>
      <c r="CO39" s="308"/>
      <c r="CP39" s="162">
        <v>40575</v>
      </c>
      <c r="CQ39" s="162" t="s">
        <v>1448</v>
      </c>
      <c r="CR39" s="162">
        <v>41276</v>
      </c>
      <c r="CS39" s="162" t="s">
        <v>1460</v>
      </c>
      <c r="CT39" s="162">
        <v>41066</v>
      </c>
      <c r="CV39" s="162" t="s">
        <v>1430</v>
      </c>
      <c r="CX39" s="162" t="s">
        <v>1432</v>
      </c>
    </row>
    <row r="40" spans="1:102" ht="17.25" x14ac:dyDescent="0.25">
      <c r="C40" s="53"/>
      <c r="D40" s="121"/>
      <c r="AL40" s="118" t="s">
        <v>1938</v>
      </c>
      <c r="BA40" s="121"/>
      <c r="CO40" s="121"/>
    </row>
  </sheetData>
  <pageMargins left="0.7" right="0.7" top="0.75" bottom="0.75" header="0.3" footer="0.3"/>
  <pageSetup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workbookViewId="0">
      <selection activeCell="D17" sqref="D17"/>
    </sheetView>
  </sheetViews>
  <sheetFormatPr defaultRowHeight="15" x14ac:dyDescent="0.25"/>
  <sheetData>
    <row r="1" spans="1:10" s="290" customFormat="1" x14ac:dyDescent="0.25">
      <c r="A1" s="53" t="s">
        <v>2000</v>
      </c>
    </row>
    <row r="2" spans="1:10" x14ac:dyDescent="0.25">
      <c r="A2" s="163"/>
      <c r="B2" s="163"/>
      <c r="C2" s="163"/>
      <c r="D2" s="163"/>
      <c r="E2" s="167" t="s">
        <v>1822</v>
      </c>
      <c r="F2" s="167" t="s">
        <v>1823</v>
      </c>
      <c r="G2" s="354" t="s">
        <v>479</v>
      </c>
      <c r="H2" s="354" t="s">
        <v>258</v>
      </c>
      <c r="I2" s="167" t="s">
        <v>453</v>
      </c>
      <c r="J2" s="168" t="s">
        <v>453</v>
      </c>
    </row>
    <row r="3" spans="1:10" x14ac:dyDescent="0.25">
      <c r="A3" s="163"/>
      <c r="B3" s="163"/>
      <c r="C3" s="163"/>
      <c r="D3" s="163"/>
      <c r="E3" s="167" t="s">
        <v>1824</v>
      </c>
      <c r="F3" s="167" t="s">
        <v>1825</v>
      </c>
      <c r="G3" s="354"/>
      <c r="H3" s="354"/>
      <c r="I3" s="167" t="s">
        <v>263</v>
      </c>
      <c r="J3" s="168" t="s">
        <v>263</v>
      </c>
    </row>
    <row r="4" spans="1:10" x14ac:dyDescent="0.25">
      <c r="A4" s="163"/>
      <c r="B4" s="163"/>
      <c r="C4" s="163"/>
      <c r="D4" s="163"/>
      <c r="E4" s="167"/>
      <c r="F4" s="167"/>
      <c r="G4" s="354"/>
      <c r="H4" s="354"/>
      <c r="I4" s="163"/>
      <c r="J4" s="164"/>
    </row>
    <row r="5" spans="1:10" x14ac:dyDescent="0.25">
      <c r="A5" s="163" t="s">
        <v>356</v>
      </c>
      <c r="B5" s="163" t="s">
        <v>1398</v>
      </c>
      <c r="C5" s="163" t="s">
        <v>358</v>
      </c>
      <c r="D5" s="163" t="s">
        <v>357</v>
      </c>
      <c r="E5" s="163">
        <v>0</v>
      </c>
      <c r="F5" s="163">
        <v>0</v>
      </c>
      <c r="G5" s="163">
        <v>10082</v>
      </c>
      <c r="H5" s="163">
        <v>0</v>
      </c>
      <c r="I5" s="163">
        <v>10082</v>
      </c>
      <c r="J5" s="164">
        <v>10082</v>
      </c>
    </row>
    <row r="6" spans="1:10" x14ac:dyDescent="0.25">
      <c r="A6" s="163" t="s">
        <v>376</v>
      </c>
      <c r="B6" s="163" t="s">
        <v>1398</v>
      </c>
      <c r="C6" s="163" t="s">
        <v>378</v>
      </c>
      <c r="D6" s="163" t="s">
        <v>377</v>
      </c>
      <c r="E6" s="163">
        <v>0</v>
      </c>
      <c r="F6" s="163">
        <v>2500</v>
      </c>
      <c r="G6" s="163">
        <v>17331.5</v>
      </c>
      <c r="H6" s="163">
        <v>0</v>
      </c>
      <c r="I6" s="163">
        <v>19831.5</v>
      </c>
      <c r="J6" s="164">
        <v>19831.5</v>
      </c>
    </row>
    <row r="7" spans="1:10" x14ac:dyDescent="0.25">
      <c r="A7" s="163" t="s">
        <v>383</v>
      </c>
      <c r="B7" s="163" t="s">
        <v>1398</v>
      </c>
      <c r="C7" s="163" t="s">
        <v>385</v>
      </c>
      <c r="D7" s="163" t="s">
        <v>384</v>
      </c>
      <c r="E7" s="163">
        <v>0</v>
      </c>
      <c r="F7" s="163">
        <v>0</v>
      </c>
      <c r="G7" s="163">
        <v>12150</v>
      </c>
      <c r="H7" s="163">
        <v>0</v>
      </c>
      <c r="I7" s="163">
        <v>12150</v>
      </c>
      <c r="J7" s="164">
        <v>12150</v>
      </c>
    </row>
    <row r="8" spans="1:10" x14ac:dyDescent="0.25">
      <c r="A8" s="163" t="s">
        <v>388</v>
      </c>
      <c r="B8" s="163" t="s">
        <v>1398</v>
      </c>
      <c r="C8" s="163" t="s">
        <v>390</v>
      </c>
      <c r="D8" s="163" t="s">
        <v>389</v>
      </c>
      <c r="E8" s="163">
        <v>0</v>
      </c>
      <c r="F8" s="163">
        <v>0</v>
      </c>
      <c r="G8" s="163">
        <v>8134.5</v>
      </c>
      <c r="H8" s="163">
        <v>0</v>
      </c>
      <c r="I8" s="163">
        <v>8134.5</v>
      </c>
      <c r="J8" s="164">
        <v>8134.5</v>
      </c>
    </row>
    <row r="9" spans="1:10" x14ac:dyDescent="0.25">
      <c r="A9" s="163" t="s">
        <v>1449</v>
      </c>
      <c r="B9" s="163" t="s">
        <v>1398</v>
      </c>
      <c r="C9" s="163" t="s">
        <v>1451</v>
      </c>
      <c r="D9" s="163" t="s">
        <v>1450</v>
      </c>
      <c r="E9" s="163">
        <v>6273.5</v>
      </c>
      <c r="F9" s="163">
        <v>2829</v>
      </c>
      <c r="G9" s="163">
        <v>13725</v>
      </c>
      <c r="H9" s="163">
        <v>22879.5</v>
      </c>
      <c r="I9" s="163">
        <v>45707</v>
      </c>
      <c r="J9" s="164">
        <v>45707</v>
      </c>
    </row>
    <row r="10" spans="1:10" x14ac:dyDescent="0.25">
      <c r="A10" s="166" t="s">
        <v>1461</v>
      </c>
      <c r="B10" s="166" t="s">
        <v>1398</v>
      </c>
      <c r="C10" s="166" t="s">
        <v>1463</v>
      </c>
      <c r="D10" s="166" t="s">
        <v>1462</v>
      </c>
      <c r="E10" s="166">
        <v>0</v>
      </c>
      <c r="F10" s="166">
        <v>4758</v>
      </c>
      <c r="G10" s="166">
        <v>23856.5</v>
      </c>
      <c r="H10" s="166">
        <v>0</v>
      </c>
      <c r="I10" s="166">
        <v>28614.5</v>
      </c>
      <c r="J10" s="165">
        <v>28614.5</v>
      </c>
    </row>
    <row r="11" spans="1:10" x14ac:dyDescent="0.25">
      <c r="A11" s="166" t="s">
        <v>1503</v>
      </c>
      <c r="B11" s="166" t="s">
        <v>1398</v>
      </c>
      <c r="C11" s="166" t="s">
        <v>1505</v>
      </c>
      <c r="D11" s="166" t="s">
        <v>1504</v>
      </c>
      <c r="E11" s="166">
        <v>25.5</v>
      </c>
      <c r="F11" s="166">
        <v>858</v>
      </c>
      <c r="G11" s="166">
        <v>38003</v>
      </c>
      <c r="H11" s="166">
        <v>672</v>
      </c>
      <c r="I11" s="166">
        <v>39558.5</v>
      </c>
      <c r="J11" s="165">
        <v>39558.5</v>
      </c>
    </row>
    <row r="12" spans="1:10" x14ac:dyDescent="0.25">
      <c r="A12" s="163" t="s">
        <v>1293</v>
      </c>
      <c r="B12" s="163" t="s">
        <v>1398</v>
      </c>
      <c r="C12" s="163" t="s">
        <v>1628</v>
      </c>
      <c r="D12" s="163" t="s">
        <v>1627</v>
      </c>
      <c r="E12" s="163">
        <v>141221</v>
      </c>
      <c r="F12" s="163">
        <v>58374</v>
      </c>
      <c r="G12" s="163">
        <v>6314.5</v>
      </c>
      <c r="H12" s="163">
        <v>264</v>
      </c>
      <c r="I12" s="163">
        <v>206173.5</v>
      </c>
      <c r="J12" s="164">
        <v>206173.5</v>
      </c>
    </row>
    <row r="13" spans="1:10" x14ac:dyDescent="0.25">
      <c r="A13" s="163" t="s">
        <v>399</v>
      </c>
      <c r="B13" s="163" t="s">
        <v>1398</v>
      </c>
      <c r="C13" s="163" t="s">
        <v>335</v>
      </c>
      <c r="D13" s="163" t="s">
        <v>335</v>
      </c>
      <c r="E13" s="163">
        <v>0</v>
      </c>
      <c r="F13" s="163">
        <v>0</v>
      </c>
      <c r="G13" s="163">
        <v>9628.5</v>
      </c>
      <c r="H13" s="163">
        <v>0</v>
      </c>
      <c r="I13" s="163">
        <v>9628.5</v>
      </c>
      <c r="J13" s="164">
        <v>9628.5</v>
      </c>
    </row>
    <row r="14" spans="1:10" x14ac:dyDescent="0.25">
      <c r="A14" s="163" t="s">
        <v>402</v>
      </c>
      <c r="B14" s="163" t="s">
        <v>1398</v>
      </c>
      <c r="C14" s="163" t="s">
        <v>403</v>
      </c>
      <c r="D14" s="163" t="s">
        <v>403</v>
      </c>
      <c r="E14" s="163">
        <v>0</v>
      </c>
      <c r="F14" s="163">
        <v>0</v>
      </c>
      <c r="G14" s="163">
        <v>21213</v>
      </c>
      <c r="H14" s="163">
        <v>249.5</v>
      </c>
      <c r="I14" s="163">
        <v>21462.5</v>
      </c>
      <c r="J14" s="164">
        <v>21462.5</v>
      </c>
    </row>
    <row r="15" spans="1:10" x14ac:dyDescent="0.25">
      <c r="A15" s="166" t="s">
        <v>1418</v>
      </c>
      <c r="B15" s="166" t="s">
        <v>1398</v>
      </c>
      <c r="C15" s="166" t="s">
        <v>1610</v>
      </c>
      <c r="D15" s="166" t="s">
        <v>1419</v>
      </c>
      <c r="E15" s="166">
        <v>0</v>
      </c>
      <c r="F15" s="166">
        <v>0</v>
      </c>
      <c r="G15" s="166">
        <v>28500</v>
      </c>
      <c r="H15" s="166">
        <v>1500</v>
      </c>
      <c r="I15" s="166">
        <v>30000</v>
      </c>
      <c r="J15" s="165">
        <v>30000</v>
      </c>
    </row>
    <row r="16" spans="1:10" x14ac:dyDescent="0.25">
      <c r="A16" s="163" t="s">
        <v>404</v>
      </c>
      <c r="B16" s="163" t="s">
        <v>1398</v>
      </c>
      <c r="C16" s="163" t="s">
        <v>406</v>
      </c>
      <c r="D16" s="163" t="s">
        <v>405</v>
      </c>
      <c r="E16" s="163">
        <v>0</v>
      </c>
      <c r="F16" s="163">
        <v>2485.5</v>
      </c>
      <c r="G16" s="163">
        <v>13184</v>
      </c>
      <c r="H16" s="163">
        <v>813</v>
      </c>
      <c r="I16" s="163">
        <v>16482.5</v>
      </c>
      <c r="J16" s="164">
        <v>16482.5</v>
      </c>
    </row>
    <row r="17" spans="1:10" x14ac:dyDescent="0.25">
      <c r="A17" s="166" t="s">
        <v>1612</v>
      </c>
      <c r="B17" s="166" t="s">
        <v>1398</v>
      </c>
      <c r="C17" s="166" t="s">
        <v>1614</v>
      </c>
      <c r="D17" s="166" t="s">
        <v>1613</v>
      </c>
      <c r="E17" s="166">
        <v>6</v>
      </c>
      <c r="F17" s="166">
        <v>5340</v>
      </c>
      <c r="G17" s="166">
        <v>50449.5</v>
      </c>
      <c r="H17" s="166">
        <v>141</v>
      </c>
      <c r="I17" s="166">
        <v>55936.5</v>
      </c>
      <c r="J17" s="165">
        <v>55936.5</v>
      </c>
    </row>
    <row r="18" spans="1:10" x14ac:dyDescent="0.25">
      <c r="A18" s="163" t="s">
        <v>411</v>
      </c>
      <c r="B18" s="163" t="s">
        <v>1398</v>
      </c>
      <c r="C18" s="163" t="s">
        <v>412</v>
      </c>
      <c r="D18" s="163" t="s">
        <v>412</v>
      </c>
      <c r="E18" s="163">
        <v>0</v>
      </c>
      <c r="F18" s="163">
        <v>0</v>
      </c>
      <c r="G18" s="163">
        <v>11511</v>
      </c>
      <c r="H18" s="163">
        <v>0</v>
      </c>
      <c r="I18" s="163">
        <v>11511</v>
      </c>
      <c r="J18" s="164">
        <v>11511</v>
      </c>
    </row>
    <row r="19" spans="1:10" x14ac:dyDescent="0.25">
      <c r="A19" s="163" t="s">
        <v>413</v>
      </c>
      <c r="B19" s="163" t="s">
        <v>1398</v>
      </c>
      <c r="C19" s="163" t="s">
        <v>414</v>
      </c>
      <c r="D19" s="163" t="s">
        <v>414</v>
      </c>
      <c r="E19" s="163">
        <v>0</v>
      </c>
      <c r="F19" s="163">
        <v>0</v>
      </c>
      <c r="G19" s="163">
        <v>7613</v>
      </c>
      <c r="H19" s="163">
        <v>0</v>
      </c>
      <c r="I19" s="163">
        <v>7613</v>
      </c>
      <c r="J19" s="164">
        <v>7613</v>
      </c>
    </row>
    <row r="20" spans="1:10" x14ac:dyDescent="0.25">
      <c r="A20" s="163" t="s">
        <v>423</v>
      </c>
      <c r="B20" s="163" t="s">
        <v>1398</v>
      </c>
      <c r="C20" s="163" t="s">
        <v>425</v>
      </c>
      <c r="D20" s="163" t="s">
        <v>424</v>
      </c>
      <c r="E20" s="163">
        <v>0</v>
      </c>
      <c r="F20" s="163">
        <v>0</v>
      </c>
      <c r="G20" s="163">
        <v>10743</v>
      </c>
      <c r="H20" s="163">
        <v>0</v>
      </c>
      <c r="I20" s="163">
        <v>10743</v>
      </c>
      <c r="J20" s="164">
        <v>10743</v>
      </c>
    </row>
    <row r="21" spans="1:10" x14ac:dyDescent="0.25">
      <c r="A21" s="163" t="s">
        <v>431</v>
      </c>
      <c r="B21" s="163" t="s">
        <v>1398</v>
      </c>
      <c r="C21" s="163" t="s">
        <v>433</v>
      </c>
      <c r="D21" s="163" t="s">
        <v>432</v>
      </c>
      <c r="E21" s="163">
        <v>0</v>
      </c>
      <c r="F21" s="163">
        <v>0</v>
      </c>
      <c r="G21" s="163">
        <v>7950</v>
      </c>
      <c r="H21" s="163">
        <v>0</v>
      </c>
      <c r="I21" s="163">
        <v>7950</v>
      </c>
      <c r="J21" s="164">
        <v>7950</v>
      </c>
    </row>
    <row r="22" spans="1:10" x14ac:dyDescent="0.25">
      <c r="A22" s="163" t="s">
        <v>438</v>
      </c>
      <c r="B22" s="163" t="s">
        <v>1398</v>
      </c>
      <c r="C22" s="163" t="s">
        <v>440</v>
      </c>
      <c r="D22" s="163" t="s">
        <v>439</v>
      </c>
      <c r="E22" s="163">
        <v>0</v>
      </c>
      <c r="F22" s="163">
        <v>0</v>
      </c>
      <c r="G22" s="163">
        <v>15181</v>
      </c>
      <c r="H22" s="163">
        <v>0</v>
      </c>
      <c r="I22" s="163">
        <v>15181</v>
      </c>
      <c r="J22" s="164">
        <v>15181</v>
      </c>
    </row>
    <row r="23" spans="1:10" x14ac:dyDescent="0.25">
      <c r="A23" s="163" t="s">
        <v>442</v>
      </c>
      <c r="B23" s="163" t="s">
        <v>1398</v>
      </c>
      <c r="C23" s="163" t="s">
        <v>444</v>
      </c>
      <c r="D23" s="163" t="s">
        <v>443</v>
      </c>
      <c r="E23" s="163">
        <v>0</v>
      </c>
      <c r="F23" s="163">
        <v>0</v>
      </c>
      <c r="G23" s="163">
        <v>6232</v>
      </c>
      <c r="H23" s="163">
        <v>0</v>
      </c>
      <c r="I23" s="163">
        <v>6232</v>
      </c>
      <c r="J23" s="164">
        <v>6232</v>
      </c>
    </row>
    <row r="24" spans="1:10" x14ac:dyDescent="0.25">
      <c r="A24" s="163" t="s">
        <v>445</v>
      </c>
      <c r="B24" s="163" t="s">
        <v>1398</v>
      </c>
      <c r="C24" s="163" t="s">
        <v>375</v>
      </c>
      <c r="D24" s="163" t="s">
        <v>446</v>
      </c>
      <c r="E24" s="163">
        <v>0</v>
      </c>
      <c r="F24" s="163">
        <v>0</v>
      </c>
      <c r="G24" s="163">
        <v>15169.5</v>
      </c>
      <c r="H24" s="163">
        <v>0</v>
      </c>
      <c r="I24" s="163">
        <v>15169.5</v>
      </c>
      <c r="J24" s="164">
        <v>15169.5</v>
      </c>
    </row>
    <row r="25" spans="1:10" x14ac:dyDescent="0.25">
      <c r="A25" s="163" t="s">
        <v>1722</v>
      </c>
      <c r="B25" s="163" t="s">
        <v>1398</v>
      </c>
      <c r="C25" s="163" t="s">
        <v>1723</v>
      </c>
      <c r="D25" s="163" t="s">
        <v>1723</v>
      </c>
      <c r="E25" s="163">
        <v>46</v>
      </c>
      <c r="F25" s="163">
        <v>29929.5</v>
      </c>
      <c r="G25" s="163">
        <v>50443</v>
      </c>
      <c r="H25" s="163">
        <v>236.5</v>
      </c>
      <c r="I25" s="163">
        <v>80655</v>
      </c>
      <c r="J25" s="164">
        <v>80655</v>
      </c>
    </row>
    <row r="26" spans="1:10" x14ac:dyDescent="0.25">
      <c r="A26" s="163" t="s">
        <v>1734</v>
      </c>
      <c r="B26" s="163" t="s">
        <v>1398</v>
      </c>
      <c r="C26" s="163" t="s">
        <v>1736</v>
      </c>
      <c r="D26" s="163" t="s">
        <v>1735</v>
      </c>
      <c r="E26" s="166">
        <v>4.5</v>
      </c>
      <c r="F26" s="166">
        <v>1724.5</v>
      </c>
      <c r="G26" s="166">
        <v>35975</v>
      </c>
      <c r="H26" s="166">
        <v>1259.5</v>
      </c>
      <c r="I26" s="166">
        <v>38963.5</v>
      </c>
      <c r="J26" s="165">
        <v>38963.5</v>
      </c>
    </row>
    <row r="27" spans="1:10" x14ac:dyDescent="0.25">
      <c r="A27" s="163" t="s">
        <v>447</v>
      </c>
      <c r="B27" s="163" t="s">
        <v>1398</v>
      </c>
      <c r="C27" s="163" t="s">
        <v>449</v>
      </c>
      <c r="D27" s="163" t="s">
        <v>448</v>
      </c>
      <c r="E27" s="163">
        <v>0</v>
      </c>
      <c r="F27" s="163">
        <v>500</v>
      </c>
      <c r="G27" s="163">
        <v>15117</v>
      </c>
      <c r="H27" s="163">
        <v>0</v>
      </c>
      <c r="I27" s="163">
        <v>15617</v>
      </c>
      <c r="J27" s="164">
        <v>15617</v>
      </c>
    </row>
    <row r="28" spans="1:10" ht="15.75" thickBot="1" x14ac:dyDescent="0.3">
      <c r="A28" s="163" t="s">
        <v>450</v>
      </c>
      <c r="B28" s="163" t="s">
        <v>1398</v>
      </c>
      <c r="C28" s="163" t="s">
        <v>452</v>
      </c>
      <c r="D28" s="163" t="s">
        <v>451</v>
      </c>
      <c r="E28" s="162">
        <v>0</v>
      </c>
      <c r="F28" s="162">
        <v>0</v>
      </c>
      <c r="G28" s="162">
        <v>15000</v>
      </c>
      <c r="H28" s="162">
        <v>100</v>
      </c>
      <c r="I28" s="162">
        <v>15100</v>
      </c>
      <c r="J28" s="161">
        <v>15100</v>
      </c>
    </row>
  </sheetData>
  <mergeCells count="2">
    <mergeCell ref="G2:G4"/>
    <mergeCell ref="H2:H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4"/>
  <sheetViews>
    <sheetView topLeftCell="A43" workbookViewId="0">
      <selection activeCell="I62" sqref="I62"/>
    </sheetView>
  </sheetViews>
  <sheetFormatPr defaultRowHeight="15" x14ac:dyDescent="0.25"/>
  <cols>
    <col min="4" max="4" width="13.140625" customWidth="1"/>
    <col min="5" max="5" width="13.7109375" customWidth="1"/>
    <col min="7" max="7" width="17.5703125" customWidth="1"/>
    <col min="9" max="9" width="8.7109375" customWidth="1"/>
  </cols>
  <sheetData>
    <row r="2" spans="1:9" ht="15.75" thickBot="1" x14ac:dyDescent="0.3">
      <c r="A2" s="53" t="s">
        <v>2007</v>
      </c>
    </row>
    <row r="3" spans="1:9" x14ac:dyDescent="0.25">
      <c r="A3" s="100" t="s">
        <v>477</v>
      </c>
      <c r="B3" s="99" t="s">
        <v>1983</v>
      </c>
      <c r="C3" s="99" t="s">
        <v>327</v>
      </c>
      <c r="D3" s="99" t="s">
        <v>169</v>
      </c>
      <c r="E3" s="99" t="s">
        <v>167</v>
      </c>
      <c r="F3" s="99" t="s">
        <v>168</v>
      </c>
      <c r="G3" s="330" t="s">
        <v>169</v>
      </c>
      <c r="H3" s="163" t="s">
        <v>1984</v>
      </c>
      <c r="I3" s="256" t="s">
        <v>1985</v>
      </c>
    </row>
    <row r="4" spans="1:9" x14ac:dyDescent="0.25">
      <c r="A4" s="195" t="s">
        <v>429</v>
      </c>
      <c r="B4" s="196" t="s">
        <v>430</v>
      </c>
      <c r="C4" s="196" t="s">
        <v>1449</v>
      </c>
      <c r="D4" s="196" t="s">
        <v>1451</v>
      </c>
      <c r="E4" s="257">
        <v>2275050011</v>
      </c>
      <c r="F4" s="163" t="s">
        <v>199</v>
      </c>
      <c r="G4" s="13" t="s">
        <v>195</v>
      </c>
      <c r="H4" s="163">
        <v>4523.5</v>
      </c>
      <c r="I4" s="256">
        <v>6658</v>
      </c>
    </row>
    <row r="5" spans="1:9" x14ac:dyDescent="0.25">
      <c r="A5" s="195" t="s">
        <v>429</v>
      </c>
      <c r="B5" s="196" t="s">
        <v>430</v>
      </c>
      <c r="C5" s="196" t="s">
        <v>1449</v>
      </c>
      <c r="D5" s="196" t="s">
        <v>1451</v>
      </c>
      <c r="E5" s="257" t="s">
        <v>196</v>
      </c>
      <c r="F5" s="163" t="s">
        <v>197</v>
      </c>
      <c r="G5" s="13"/>
      <c r="H5" s="163">
        <v>22157</v>
      </c>
      <c r="I5" s="256">
        <v>21217</v>
      </c>
    </row>
    <row r="6" spans="1:9" x14ac:dyDescent="0.25">
      <c r="A6" s="195" t="s">
        <v>429</v>
      </c>
      <c r="B6" s="196" t="s">
        <v>430</v>
      </c>
      <c r="C6" s="196" t="s">
        <v>1449</v>
      </c>
      <c r="D6" s="196" t="s">
        <v>1451</v>
      </c>
      <c r="E6" s="328" t="s">
        <v>165</v>
      </c>
      <c r="F6" s="163" t="s">
        <v>166</v>
      </c>
      <c r="G6" s="13" t="s">
        <v>170</v>
      </c>
      <c r="H6" s="163">
        <v>5818</v>
      </c>
      <c r="I6" s="256">
        <v>7089</v>
      </c>
    </row>
    <row r="7" spans="1:9" x14ac:dyDescent="0.25">
      <c r="A7" s="195" t="s">
        <v>429</v>
      </c>
      <c r="B7" s="196" t="s">
        <v>430</v>
      </c>
      <c r="C7" s="196" t="s">
        <v>1449</v>
      </c>
      <c r="D7" s="196" t="s">
        <v>1451</v>
      </c>
      <c r="E7" s="257" t="s">
        <v>198</v>
      </c>
      <c r="F7" s="163" t="s">
        <v>199</v>
      </c>
      <c r="G7" s="13" t="s">
        <v>194</v>
      </c>
      <c r="H7" s="163">
        <v>9709.5</v>
      </c>
      <c r="I7" s="256">
        <v>15106</v>
      </c>
    </row>
    <row r="8" spans="1:9" x14ac:dyDescent="0.25">
      <c r="A8" s="195" t="s">
        <v>429</v>
      </c>
      <c r="B8" s="196" t="s">
        <v>430</v>
      </c>
      <c r="C8" s="196" t="s">
        <v>1449</v>
      </c>
      <c r="D8" s="196" t="s">
        <v>1451</v>
      </c>
      <c r="E8" s="257" t="s">
        <v>192</v>
      </c>
      <c r="F8" s="163" t="s">
        <v>193</v>
      </c>
      <c r="G8" s="13" t="s">
        <v>194</v>
      </c>
      <c r="H8" s="163">
        <v>2831.5</v>
      </c>
      <c r="I8" s="256">
        <v>4235</v>
      </c>
    </row>
    <row r="9" spans="1:9" x14ac:dyDescent="0.25">
      <c r="A9" s="195" t="s">
        <v>429</v>
      </c>
      <c r="B9" s="196" t="s">
        <v>430</v>
      </c>
      <c r="C9" s="196" t="s">
        <v>1449</v>
      </c>
      <c r="D9" s="196" t="s">
        <v>1451</v>
      </c>
      <c r="E9" s="257">
        <v>2275060011</v>
      </c>
      <c r="F9" s="163" t="s">
        <v>193</v>
      </c>
      <c r="G9" s="13" t="s">
        <v>195</v>
      </c>
      <c r="H9" s="163">
        <v>0</v>
      </c>
      <c r="I9" s="256">
        <v>242</v>
      </c>
    </row>
    <row r="10" spans="1:9" x14ac:dyDescent="0.25">
      <c r="A10" s="195" t="s">
        <v>486</v>
      </c>
      <c r="B10" s="196" t="s">
        <v>1945</v>
      </c>
      <c r="C10" s="196" t="s">
        <v>1461</v>
      </c>
      <c r="D10" s="196" t="s">
        <v>1463</v>
      </c>
      <c r="E10" s="257">
        <v>2275050011</v>
      </c>
      <c r="F10" s="163" t="s">
        <v>199</v>
      </c>
      <c r="G10" s="13" t="s">
        <v>195</v>
      </c>
      <c r="H10" s="163">
        <v>20831.5</v>
      </c>
      <c r="I10" s="256">
        <v>22601</v>
      </c>
    </row>
    <row r="11" spans="1:9" x14ac:dyDescent="0.25">
      <c r="A11" s="195" t="s">
        <v>486</v>
      </c>
      <c r="B11" s="196" t="s">
        <v>1945</v>
      </c>
      <c r="C11" s="196" t="s">
        <v>1461</v>
      </c>
      <c r="D11" s="196" t="s">
        <v>1463</v>
      </c>
      <c r="E11" s="257" t="s">
        <v>198</v>
      </c>
      <c r="F11" s="163" t="s">
        <v>199</v>
      </c>
      <c r="G11" s="13" t="s">
        <v>194</v>
      </c>
      <c r="H11" s="163">
        <v>3025</v>
      </c>
      <c r="I11" s="256">
        <v>1256</v>
      </c>
    </row>
    <row r="12" spans="1:9" x14ac:dyDescent="0.25">
      <c r="A12" s="195" t="s">
        <v>486</v>
      </c>
      <c r="B12" s="196" t="s">
        <v>1945</v>
      </c>
      <c r="C12" s="196" t="s">
        <v>1461</v>
      </c>
      <c r="D12" s="196" t="s">
        <v>1463</v>
      </c>
      <c r="E12" s="257" t="s">
        <v>192</v>
      </c>
      <c r="F12" s="163" t="s">
        <v>193</v>
      </c>
      <c r="G12" s="13" t="s">
        <v>194</v>
      </c>
      <c r="H12" s="163">
        <v>4758</v>
      </c>
      <c r="I12" s="256">
        <v>4758</v>
      </c>
    </row>
    <row r="13" spans="1:9" x14ac:dyDescent="0.25">
      <c r="A13" s="104" t="s">
        <v>487</v>
      </c>
      <c r="B13" s="163" t="s">
        <v>1295</v>
      </c>
      <c r="C13" s="196" t="s">
        <v>1503</v>
      </c>
      <c r="D13" s="196" t="s">
        <v>1504</v>
      </c>
      <c r="E13" s="257">
        <v>2275050011</v>
      </c>
      <c r="F13" s="163" t="s">
        <v>199</v>
      </c>
      <c r="G13" s="13" t="s">
        <v>195</v>
      </c>
      <c r="H13" s="163">
        <v>33098</v>
      </c>
      <c r="I13" s="256">
        <v>42057</v>
      </c>
    </row>
    <row r="14" spans="1:9" x14ac:dyDescent="0.25">
      <c r="A14" s="104" t="s">
        <v>487</v>
      </c>
      <c r="B14" s="163" t="s">
        <v>1295</v>
      </c>
      <c r="C14" s="196" t="s">
        <v>1503</v>
      </c>
      <c r="D14" s="196" t="s">
        <v>1504</v>
      </c>
      <c r="E14" s="257" t="s">
        <v>196</v>
      </c>
      <c r="F14" s="163" t="s">
        <v>197</v>
      </c>
      <c r="G14" s="13"/>
      <c r="H14" s="163">
        <v>592</v>
      </c>
      <c r="I14" s="256">
        <v>490</v>
      </c>
    </row>
    <row r="15" spans="1:9" x14ac:dyDescent="0.25">
      <c r="A15" s="163" t="s">
        <v>487</v>
      </c>
      <c r="B15" s="163" t="s">
        <v>1295</v>
      </c>
      <c r="C15" s="196" t="s">
        <v>1503</v>
      </c>
      <c r="D15" s="196" t="s">
        <v>1504</v>
      </c>
      <c r="E15" s="328" t="s">
        <v>165</v>
      </c>
      <c r="F15" s="163" t="s">
        <v>166</v>
      </c>
      <c r="G15" s="13" t="s">
        <v>170</v>
      </c>
      <c r="H15" s="163">
        <v>23.5</v>
      </c>
      <c r="I15" s="256">
        <v>0</v>
      </c>
    </row>
    <row r="16" spans="1:9" x14ac:dyDescent="0.25">
      <c r="A16" s="163" t="s">
        <v>487</v>
      </c>
      <c r="B16" s="163" t="s">
        <v>1295</v>
      </c>
      <c r="C16" s="196" t="s">
        <v>1503</v>
      </c>
      <c r="D16" s="196" t="s">
        <v>1504</v>
      </c>
      <c r="E16" s="257" t="s">
        <v>198</v>
      </c>
      <c r="F16" s="163" t="s">
        <v>199</v>
      </c>
      <c r="G16" s="13" t="s">
        <v>194</v>
      </c>
      <c r="H16" s="163">
        <v>6298</v>
      </c>
      <c r="I16" s="256">
        <v>7451</v>
      </c>
    </row>
    <row r="17" spans="1:9" x14ac:dyDescent="0.25">
      <c r="A17" s="163" t="s">
        <v>487</v>
      </c>
      <c r="B17" s="163" t="s">
        <v>1295</v>
      </c>
      <c r="C17" s="196" t="s">
        <v>1503</v>
      </c>
      <c r="D17" s="196" t="s">
        <v>1504</v>
      </c>
      <c r="E17" s="257" t="s">
        <v>192</v>
      </c>
      <c r="F17" s="163" t="s">
        <v>193</v>
      </c>
      <c r="G17" s="13" t="s">
        <v>194</v>
      </c>
      <c r="H17" s="163">
        <v>872</v>
      </c>
      <c r="I17" s="256">
        <v>154</v>
      </c>
    </row>
    <row r="18" spans="1:9" x14ac:dyDescent="0.25">
      <c r="A18" s="163" t="s">
        <v>487</v>
      </c>
      <c r="B18" s="329" t="s">
        <v>1295</v>
      </c>
      <c r="C18" s="243" t="s">
        <v>1293</v>
      </c>
      <c r="D18" s="243" t="s">
        <v>1294</v>
      </c>
      <c r="E18" s="257">
        <v>2275050011</v>
      </c>
      <c r="F18" s="163" t="s">
        <v>199</v>
      </c>
      <c r="G18" s="13" t="s">
        <v>195</v>
      </c>
      <c r="H18" s="163">
        <v>197.5</v>
      </c>
      <c r="I18" s="256">
        <v>3997</v>
      </c>
    </row>
    <row r="19" spans="1:9" x14ac:dyDescent="0.25">
      <c r="A19" s="163" t="s">
        <v>487</v>
      </c>
      <c r="B19" s="329" t="s">
        <v>1295</v>
      </c>
      <c r="C19" s="243" t="s">
        <v>1293</v>
      </c>
      <c r="D19" s="243" t="s">
        <v>1294</v>
      </c>
      <c r="E19" s="257" t="s">
        <v>196</v>
      </c>
      <c r="F19" s="163" t="s">
        <v>197</v>
      </c>
      <c r="G19" s="13"/>
      <c r="H19" s="163">
        <v>236</v>
      </c>
      <c r="I19" s="256">
        <v>1099.5</v>
      </c>
    </row>
    <row r="20" spans="1:9" x14ac:dyDescent="0.25">
      <c r="A20" s="163" t="s">
        <v>487</v>
      </c>
      <c r="B20" s="329" t="s">
        <v>1295</v>
      </c>
      <c r="C20" s="243" t="s">
        <v>1293</v>
      </c>
      <c r="D20" s="243" t="s">
        <v>1294</v>
      </c>
      <c r="E20" s="328" t="s">
        <v>165</v>
      </c>
      <c r="F20" s="163" t="s">
        <v>166</v>
      </c>
      <c r="G20" s="13" t="s">
        <v>170</v>
      </c>
      <c r="H20" s="163">
        <v>144343.5</v>
      </c>
      <c r="I20" s="256">
        <v>144662</v>
      </c>
    </row>
    <row r="21" spans="1:9" x14ac:dyDescent="0.25">
      <c r="A21" s="163" t="s">
        <v>487</v>
      </c>
      <c r="B21" s="329" t="s">
        <v>1295</v>
      </c>
      <c r="C21" s="243" t="s">
        <v>1293</v>
      </c>
      <c r="D21" s="243" t="s">
        <v>1294</v>
      </c>
      <c r="E21" s="257" t="s">
        <v>198</v>
      </c>
      <c r="F21" s="163" t="s">
        <v>199</v>
      </c>
      <c r="G21" s="13" t="s">
        <v>194</v>
      </c>
      <c r="H21" s="163">
        <v>5744.5</v>
      </c>
      <c r="I21" s="256">
        <v>5537.5</v>
      </c>
    </row>
    <row r="22" spans="1:9" x14ac:dyDescent="0.25">
      <c r="A22" s="163" t="s">
        <v>487</v>
      </c>
      <c r="B22" s="329" t="s">
        <v>1295</v>
      </c>
      <c r="C22" s="243" t="s">
        <v>1293</v>
      </c>
      <c r="D22" s="243" t="s">
        <v>1294</v>
      </c>
      <c r="E22" s="257" t="s">
        <v>192</v>
      </c>
      <c r="F22" s="163" t="s">
        <v>193</v>
      </c>
      <c r="G22" s="13" t="s">
        <v>194</v>
      </c>
      <c r="H22" s="163">
        <v>53292.5</v>
      </c>
      <c r="I22" s="256">
        <v>66016</v>
      </c>
    </row>
    <row r="23" spans="1:9" x14ac:dyDescent="0.25">
      <c r="A23" s="163" t="s">
        <v>487</v>
      </c>
      <c r="B23" s="329" t="s">
        <v>1295</v>
      </c>
      <c r="C23" s="243" t="s">
        <v>1293</v>
      </c>
      <c r="D23" s="243" t="s">
        <v>1294</v>
      </c>
      <c r="E23" s="257">
        <v>2275060011</v>
      </c>
      <c r="F23" s="163" t="s">
        <v>193</v>
      </c>
      <c r="G23" s="13" t="s">
        <v>195</v>
      </c>
      <c r="H23" s="163">
        <v>0</v>
      </c>
      <c r="I23" s="256">
        <v>106</v>
      </c>
    </row>
    <row r="24" spans="1:9" x14ac:dyDescent="0.25">
      <c r="A24" s="163" t="s">
        <v>328</v>
      </c>
      <c r="B24" s="163" t="s">
        <v>329</v>
      </c>
      <c r="C24" s="163" t="s">
        <v>1418</v>
      </c>
      <c r="D24" s="163" t="s">
        <v>1610</v>
      </c>
      <c r="E24" s="257">
        <v>2275050011</v>
      </c>
      <c r="F24" s="163" t="s">
        <v>199</v>
      </c>
      <c r="G24" s="13" t="s">
        <v>195</v>
      </c>
      <c r="H24" s="163">
        <v>22350</v>
      </c>
      <c r="I24" s="256">
        <v>17972</v>
      </c>
    </row>
    <row r="25" spans="1:9" x14ac:dyDescent="0.25">
      <c r="A25" s="163" t="s">
        <v>328</v>
      </c>
      <c r="B25" s="163" t="s">
        <v>329</v>
      </c>
      <c r="C25" s="163" t="s">
        <v>1418</v>
      </c>
      <c r="D25" s="163" t="s">
        <v>1610</v>
      </c>
      <c r="E25" s="257" t="s">
        <v>196</v>
      </c>
      <c r="F25" s="163" t="s">
        <v>197</v>
      </c>
      <c r="G25" s="13"/>
      <c r="H25" s="163">
        <v>1500</v>
      </c>
      <c r="I25" s="256"/>
    </row>
    <row r="26" spans="1:9" x14ac:dyDescent="0.25">
      <c r="A26" s="104" t="s">
        <v>328</v>
      </c>
      <c r="B26" s="163" t="s">
        <v>329</v>
      </c>
      <c r="C26" s="163" t="s">
        <v>1418</v>
      </c>
      <c r="D26" s="163" t="s">
        <v>1610</v>
      </c>
      <c r="E26" s="257" t="s">
        <v>198</v>
      </c>
      <c r="F26" s="163" t="s">
        <v>199</v>
      </c>
      <c r="G26" s="13" t="s">
        <v>194</v>
      </c>
      <c r="H26" s="163">
        <v>6150</v>
      </c>
      <c r="I26" s="256">
        <v>3098</v>
      </c>
    </row>
    <row r="27" spans="1:9" x14ac:dyDescent="0.25">
      <c r="A27" s="104" t="s">
        <v>328</v>
      </c>
      <c r="B27" s="163" t="s">
        <v>329</v>
      </c>
      <c r="C27" s="290" t="s">
        <v>1418</v>
      </c>
      <c r="D27" s="290" t="s">
        <v>1610</v>
      </c>
      <c r="E27" s="201" t="s">
        <v>192</v>
      </c>
      <c r="F27" s="290" t="s">
        <v>193</v>
      </c>
      <c r="G27" s="290" t="s">
        <v>194</v>
      </c>
      <c r="H27" s="163">
        <v>0</v>
      </c>
      <c r="I27" s="256">
        <v>235</v>
      </c>
    </row>
    <row r="28" spans="1:9" x14ac:dyDescent="0.25">
      <c r="A28" s="104" t="s">
        <v>409</v>
      </c>
      <c r="B28" s="163" t="s">
        <v>410</v>
      </c>
      <c r="C28" s="163" t="s">
        <v>1612</v>
      </c>
      <c r="D28" s="163" t="s">
        <v>1614</v>
      </c>
      <c r="E28" s="257">
        <v>2275050011</v>
      </c>
      <c r="F28" s="163" t="s">
        <v>199</v>
      </c>
      <c r="G28" s="13" t="s">
        <v>195</v>
      </c>
      <c r="H28" s="163">
        <v>33756</v>
      </c>
      <c r="I28" s="256">
        <v>52170</v>
      </c>
    </row>
    <row r="29" spans="1:9" x14ac:dyDescent="0.25">
      <c r="A29" s="104" t="s">
        <v>409</v>
      </c>
      <c r="B29" s="163" t="s">
        <v>410</v>
      </c>
      <c r="C29" s="163" t="s">
        <v>1612</v>
      </c>
      <c r="D29" s="163" t="s">
        <v>1614</v>
      </c>
      <c r="E29" s="257" t="s">
        <v>196</v>
      </c>
      <c r="F29" s="163" t="s">
        <v>197</v>
      </c>
      <c r="G29" s="13"/>
      <c r="H29" s="163">
        <v>160.5</v>
      </c>
      <c r="I29" s="256">
        <v>157.5</v>
      </c>
    </row>
    <row r="30" spans="1:9" x14ac:dyDescent="0.25">
      <c r="A30" s="104" t="s">
        <v>409</v>
      </c>
      <c r="B30" s="163" t="s">
        <v>410</v>
      </c>
      <c r="C30" s="163" t="s">
        <v>1612</v>
      </c>
      <c r="D30" s="163" t="s">
        <v>1614</v>
      </c>
      <c r="E30" s="328" t="s">
        <v>165</v>
      </c>
      <c r="F30" s="163" t="s">
        <v>166</v>
      </c>
      <c r="G30" s="13" t="s">
        <v>170</v>
      </c>
      <c r="H30" s="163">
        <v>4.5</v>
      </c>
      <c r="I30" s="256">
        <v>0</v>
      </c>
    </row>
    <row r="31" spans="1:9" x14ac:dyDescent="0.25">
      <c r="A31" s="104" t="s">
        <v>409</v>
      </c>
      <c r="B31" s="163" t="s">
        <v>410</v>
      </c>
      <c r="C31" s="163" t="s">
        <v>1612</v>
      </c>
      <c r="D31" s="163" t="s">
        <v>1614</v>
      </c>
      <c r="E31" s="257" t="s">
        <v>198</v>
      </c>
      <c r="F31" s="163" t="s">
        <v>199</v>
      </c>
      <c r="G31" s="13" t="s">
        <v>194</v>
      </c>
      <c r="H31" s="163">
        <v>12772</v>
      </c>
      <c r="I31" s="256">
        <v>28308</v>
      </c>
    </row>
    <row r="32" spans="1:9" x14ac:dyDescent="0.25">
      <c r="A32" s="104" t="s">
        <v>409</v>
      </c>
      <c r="B32" s="163" t="s">
        <v>410</v>
      </c>
      <c r="C32" s="163" t="s">
        <v>1612</v>
      </c>
      <c r="D32" s="163" t="s">
        <v>1614</v>
      </c>
      <c r="E32" s="257" t="s">
        <v>192</v>
      </c>
      <c r="F32" s="163" t="s">
        <v>193</v>
      </c>
      <c r="G32" s="13" t="s">
        <v>194</v>
      </c>
      <c r="H32" s="163">
        <v>5210</v>
      </c>
      <c r="I32" s="256">
        <v>7352</v>
      </c>
    </row>
    <row r="33" spans="1:9" x14ac:dyDescent="0.25">
      <c r="A33" s="247" t="s">
        <v>441</v>
      </c>
      <c r="B33" s="163" t="s">
        <v>1941</v>
      </c>
      <c r="C33" s="198" t="s">
        <v>1722</v>
      </c>
      <c r="D33" s="199" t="s">
        <v>1942</v>
      </c>
      <c r="E33" s="257">
        <v>2275050011</v>
      </c>
      <c r="F33" s="163" t="s">
        <v>199</v>
      </c>
      <c r="G33" s="13" t="s">
        <v>195</v>
      </c>
      <c r="H33" s="163">
        <v>4271</v>
      </c>
      <c r="I33" s="256">
        <v>3969.5</v>
      </c>
    </row>
    <row r="34" spans="1:9" x14ac:dyDescent="0.25">
      <c r="A34" s="247" t="s">
        <v>441</v>
      </c>
      <c r="B34" s="163" t="s">
        <v>1941</v>
      </c>
      <c r="C34" s="198" t="s">
        <v>1722</v>
      </c>
      <c r="D34" s="199" t="s">
        <v>1942</v>
      </c>
      <c r="E34" s="257" t="s">
        <v>196</v>
      </c>
      <c r="F34" s="163" t="s">
        <v>197</v>
      </c>
      <c r="G34" s="13"/>
      <c r="H34" s="163">
        <v>287</v>
      </c>
      <c r="I34" s="256">
        <v>3566.5</v>
      </c>
    </row>
    <row r="35" spans="1:9" x14ac:dyDescent="0.25">
      <c r="A35" s="247" t="s">
        <v>441</v>
      </c>
      <c r="B35" s="163" t="s">
        <v>1941</v>
      </c>
      <c r="C35" s="198" t="s">
        <v>1722</v>
      </c>
      <c r="D35" s="199" t="s">
        <v>1942</v>
      </c>
      <c r="E35" s="328" t="s">
        <v>165</v>
      </c>
      <c r="F35" s="163" t="s">
        <v>166</v>
      </c>
      <c r="G35" s="13" t="s">
        <v>170</v>
      </c>
      <c r="H35" s="163">
        <v>9602</v>
      </c>
      <c r="I35" s="256">
        <v>2112.5</v>
      </c>
    </row>
    <row r="36" spans="1:9" x14ac:dyDescent="0.25">
      <c r="A36" s="247" t="s">
        <v>441</v>
      </c>
      <c r="B36" s="163" t="s">
        <v>1941</v>
      </c>
      <c r="C36" s="198" t="s">
        <v>1722</v>
      </c>
      <c r="D36" s="199" t="s">
        <v>1942</v>
      </c>
      <c r="E36" s="257" t="s">
        <v>198</v>
      </c>
      <c r="F36" s="163" t="s">
        <v>199</v>
      </c>
      <c r="G36" s="13" t="s">
        <v>194</v>
      </c>
      <c r="H36" s="163">
        <v>59914.5</v>
      </c>
      <c r="I36" s="256">
        <v>62999</v>
      </c>
    </row>
    <row r="37" spans="1:9" x14ac:dyDescent="0.25">
      <c r="A37" s="247" t="s">
        <v>441</v>
      </c>
      <c r="B37" s="163" t="s">
        <v>1941</v>
      </c>
      <c r="C37" s="198" t="s">
        <v>1722</v>
      </c>
      <c r="D37" s="199" t="s">
        <v>1942</v>
      </c>
      <c r="E37" s="257" t="s">
        <v>192</v>
      </c>
      <c r="F37" s="163" t="s">
        <v>193</v>
      </c>
      <c r="G37" s="13" t="s">
        <v>194</v>
      </c>
      <c r="H37" s="163">
        <v>1258.5</v>
      </c>
      <c r="I37" s="256">
        <v>1204</v>
      </c>
    </row>
    <row r="38" spans="1:9" s="290" customFormat="1" x14ac:dyDescent="0.25">
      <c r="A38" s="331" t="s">
        <v>441</v>
      </c>
      <c r="B38" s="163" t="s">
        <v>1941</v>
      </c>
      <c r="C38" s="198" t="s">
        <v>1722</v>
      </c>
      <c r="D38" s="199" t="s">
        <v>1942</v>
      </c>
      <c r="E38" s="257">
        <v>2275060011</v>
      </c>
      <c r="F38" s="163" t="s">
        <v>193</v>
      </c>
      <c r="G38" s="13" t="s">
        <v>195</v>
      </c>
      <c r="H38" s="163"/>
      <c r="I38" s="256">
        <v>2509.5</v>
      </c>
    </row>
    <row r="39" spans="1:9" x14ac:dyDescent="0.25">
      <c r="A39" s="104" t="s">
        <v>436</v>
      </c>
      <c r="B39" s="163" t="s">
        <v>437</v>
      </c>
      <c r="C39" s="163" t="s">
        <v>1734</v>
      </c>
      <c r="D39" s="163" t="s">
        <v>1736</v>
      </c>
      <c r="E39" s="257">
        <v>2275050011</v>
      </c>
      <c r="F39" s="163" t="s">
        <v>199</v>
      </c>
      <c r="G39" s="13" t="s">
        <v>195</v>
      </c>
      <c r="H39" s="163">
        <v>19734.5</v>
      </c>
      <c r="I39" s="256">
        <v>14504</v>
      </c>
    </row>
    <row r="40" spans="1:9" x14ac:dyDescent="0.25">
      <c r="A40" s="104" t="s">
        <v>436</v>
      </c>
      <c r="B40" s="163" t="s">
        <v>437</v>
      </c>
      <c r="C40" s="163" t="s">
        <v>1734</v>
      </c>
      <c r="D40" s="163" t="s">
        <v>1736</v>
      </c>
      <c r="E40" s="257" t="s">
        <v>196</v>
      </c>
      <c r="F40" s="163" t="s">
        <v>197</v>
      </c>
      <c r="G40" s="13"/>
      <c r="H40" s="163">
        <v>1174.5</v>
      </c>
      <c r="I40" s="256">
        <v>1489</v>
      </c>
    </row>
    <row r="41" spans="1:9" x14ac:dyDescent="0.25">
      <c r="A41" s="104" t="s">
        <v>436</v>
      </c>
      <c r="B41" s="163" t="s">
        <v>437</v>
      </c>
      <c r="C41" s="163" t="s">
        <v>1734</v>
      </c>
      <c r="D41" s="163" t="s">
        <v>1736</v>
      </c>
      <c r="E41" s="328" t="s">
        <v>165</v>
      </c>
      <c r="F41" s="163" t="s">
        <v>166</v>
      </c>
      <c r="G41" s="13" t="s">
        <v>170</v>
      </c>
      <c r="H41" s="163">
        <v>8</v>
      </c>
      <c r="I41" s="256">
        <v>6</v>
      </c>
    </row>
    <row r="42" spans="1:9" x14ac:dyDescent="0.25">
      <c r="A42" s="104" t="s">
        <v>436</v>
      </c>
      <c r="B42" s="163" t="s">
        <v>437</v>
      </c>
      <c r="C42" s="163" t="s">
        <v>1734</v>
      </c>
      <c r="D42" s="163" t="s">
        <v>1736</v>
      </c>
      <c r="E42" s="257" t="s">
        <v>198</v>
      </c>
      <c r="F42" s="163" t="s">
        <v>199</v>
      </c>
      <c r="G42" s="13" t="s">
        <v>194</v>
      </c>
      <c r="H42" s="163">
        <v>15372</v>
      </c>
      <c r="I42" s="256">
        <v>10909.5</v>
      </c>
    </row>
    <row r="43" spans="1:9" x14ac:dyDescent="0.25">
      <c r="A43" s="104" t="s">
        <v>436</v>
      </c>
      <c r="B43" s="163" t="s">
        <v>437</v>
      </c>
      <c r="C43" s="163" t="s">
        <v>1734</v>
      </c>
      <c r="D43" s="163" t="s">
        <v>1736</v>
      </c>
      <c r="E43" s="257" t="s">
        <v>192</v>
      </c>
      <c r="F43" s="163" t="s">
        <v>193</v>
      </c>
      <c r="G43" s="13" t="s">
        <v>194</v>
      </c>
      <c r="H43" s="163">
        <v>1851.5</v>
      </c>
      <c r="I43" s="256">
        <v>3952.5</v>
      </c>
    </row>
    <row r="44" spans="1:9" x14ac:dyDescent="0.25">
      <c r="A44" s="163" t="s">
        <v>369</v>
      </c>
      <c r="B44" s="163" t="s">
        <v>370</v>
      </c>
      <c r="C44" s="163" t="s">
        <v>1967</v>
      </c>
      <c r="D44" s="163" t="s">
        <v>2002</v>
      </c>
      <c r="E44" s="163" t="s">
        <v>196</v>
      </c>
      <c r="F44" s="163" t="s">
        <v>197</v>
      </c>
      <c r="G44" s="163"/>
      <c r="H44" s="332">
        <v>12302</v>
      </c>
      <c r="I44" s="163">
        <v>5260</v>
      </c>
    </row>
    <row r="45" spans="1:9" x14ac:dyDescent="0.25">
      <c r="A45" s="163" t="s">
        <v>369</v>
      </c>
      <c r="B45" s="163" t="s">
        <v>370</v>
      </c>
      <c r="C45" s="163" t="s">
        <v>1967</v>
      </c>
      <c r="D45" s="163" t="s">
        <v>2002</v>
      </c>
      <c r="E45" s="163">
        <v>2275050011</v>
      </c>
      <c r="F45" s="163" t="s">
        <v>199</v>
      </c>
      <c r="G45" s="163" t="s">
        <v>195</v>
      </c>
      <c r="H45" s="163">
        <v>731</v>
      </c>
      <c r="I45" s="163">
        <v>1324.5</v>
      </c>
    </row>
    <row r="46" spans="1:9" s="290" customFormat="1" x14ac:dyDescent="0.25">
      <c r="A46" s="163" t="s">
        <v>369</v>
      </c>
      <c r="B46" s="163" t="s">
        <v>370</v>
      </c>
      <c r="C46" s="163" t="s">
        <v>1967</v>
      </c>
      <c r="D46" s="163" t="s">
        <v>2002</v>
      </c>
      <c r="E46" s="163">
        <v>2275050012</v>
      </c>
      <c r="F46" s="163" t="s">
        <v>199</v>
      </c>
      <c r="G46" s="163" t="s">
        <v>194</v>
      </c>
      <c r="H46" s="163">
        <v>183</v>
      </c>
      <c r="I46" s="333"/>
    </row>
    <row r="47" spans="1:9" s="290" customFormat="1" x14ac:dyDescent="0.25">
      <c r="A47" s="163" t="s">
        <v>369</v>
      </c>
      <c r="B47" s="163" t="s">
        <v>370</v>
      </c>
      <c r="C47" s="163" t="s">
        <v>1967</v>
      </c>
      <c r="D47" s="163" t="s">
        <v>2002</v>
      </c>
      <c r="E47" s="163">
        <v>2275050012</v>
      </c>
      <c r="F47" s="163" t="s">
        <v>193</v>
      </c>
      <c r="G47" s="163" t="s">
        <v>194</v>
      </c>
      <c r="H47" s="332">
        <v>183</v>
      </c>
      <c r="I47" s="332"/>
    </row>
    <row r="48" spans="1:9" x14ac:dyDescent="0.25">
      <c r="A48" s="163" t="s">
        <v>364</v>
      </c>
      <c r="B48" s="163" t="s">
        <v>365</v>
      </c>
      <c r="C48" s="163" t="s">
        <v>1943</v>
      </c>
      <c r="D48" s="163" t="s">
        <v>2003</v>
      </c>
      <c r="E48" s="163" t="s">
        <v>196</v>
      </c>
      <c r="F48" s="163" t="s">
        <v>197</v>
      </c>
      <c r="G48" s="163"/>
      <c r="H48" s="332">
        <v>30141</v>
      </c>
      <c r="I48" s="163">
        <v>18580</v>
      </c>
    </row>
    <row r="49" spans="1:9" x14ac:dyDescent="0.25">
      <c r="A49" s="163" t="s">
        <v>364</v>
      </c>
      <c r="B49" s="163" t="s">
        <v>365</v>
      </c>
      <c r="C49" s="163" t="s">
        <v>1943</v>
      </c>
      <c r="D49" s="163" t="s">
        <v>2003</v>
      </c>
      <c r="E49" s="163" t="s">
        <v>165</v>
      </c>
      <c r="F49" s="163" t="s">
        <v>166</v>
      </c>
      <c r="G49" s="163" t="s">
        <v>170</v>
      </c>
      <c r="H49" s="332">
        <v>1164</v>
      </c>
      <c r="I49" s="163">
        <v>1006</v>
      </c>
    </row>
    <row r="50" spans="1:9" x14ac:dyDescent="0.25">
      <c r="A50" s="163"/>
      <c r="B50" s="163"/>
      <c r="C50" s="163"/>
      <c r="D50" s="163"/>
      <c r="E50" s="163"/>
      <c r="F50" s="163"/>
      <c r="G50" s="163" t="s">
        <v>170</v>
      </c>
      <c r="H50" s="163">
        <f>SUM(H4:H49)</f>
        <v>558432</v>
      </c>
      <c r="I50" s="256">
        <v>597417</v>
      </c>
    </row>
    <row r="52" spans="1:9" x14ac:dyDescent="0.25">
      <c r="A52" s="53" t="s">
        <v>2008</v>
      </c>
    </row>
    <row r="53" spans="1:9" x14ac:dyDescent="0.25">
      <c r="A53" s="163" t="s">
        <v>477</v>
      </c>
      <c r="B53" s="163" t="s">
        <v>1983</v>
      </c>
      <c r="C53" s="163" t="s">
        <v>327</v>
      </c>
      <c r="D53" s="163" t="s">
        <v>169</v>
      </c>
      <c r="E53" s="163">
        <v>2011</v>
      </c>
      <c r="F53" s="163">
        <v>2007</v>
      </c>
    </row>
    <row r="54" spans="1:9" x14ac:dyDescent="0.25">
      <c r="A54" s="163" t="s">
        <v>429</v>
      </c>
      <c r="B54" s="163" t="s">
        <v>430</v>
      </c>
      <c r="C54" s="163" t="s">
        <v>1449</v>
      </c>
      <c r="D54" s="163" t="s">
        <v>1451</v>
      </c>
      <c r="E54" s="163">
        <v>45039.5</v>
      </c>
      <c r="F54" s="163">
        <v>54547</v>
      </c>
      <c r="H54" s="290"/>
    </row>
    <row r="55" spans="1:9" x14ac:dyDescent="0.25">
      <c r="A55" s="163" t="s">
        <v>486</v>
      </c>
      <c r="B55" s="163" t="s">
        <v>1945</v>
      </c>
      <c r="C55" s="163" t="s">
        <v>1461</v>
      </c>
      <c r="D55" s="163" t="s">
        <v>1463</v>
      </c>
      <c r="E55" s="163">
        <v>28614.5</v>
      </c>
      <c r="F55" s="163">
        <v>28615</v>
      </c>
      <c r="H55" s="290"/>
    </row>
    <row r="56" spans="1:9" x14ac:dyDescent="0.25">
      <c r="A56" s="163" t="s">
        <v>487</v>
      </c>
      <c r="B56" s="163" t="s">
        <v>1295</v>
      </c>
      <c r="C56" s="163" t="s">
        <v>1503</v>
      </c>
      <c r="D56" s="163" t="s">
        <v>1504</v>
      </c>
      <c r="E56" s="163">
        <v>40883.5</v>
      </c>
      <c r="F56" s="163">
        <v>50152</v>
      </c>
      <c r="H56" s="290"/>
    </row>
    <row r="57" spans="1:9" x14ac:dyDescent="0.25">
      <c r="A57" s="163" t="s">
        <v>487</v>
      </c>
      <c r="B57" s="163" t="s">
        <v>1295</v>
      </c>
      <c r="C57" s="163" t="s">
        <v>1293</v>
      </c>
      <c r="D57" s="163" t="s">
        <v>1294</v>
      </c>
      <c r="E57" s="163">
        <v>203814</v>
      </c>
      <c r="F57" s="163">
        <v>221418</v>
      </c>
    </row>
    <row r="58" spans="1:9" x14ac:dyDescent="0.25">
      <c r="A58" s="163" t="s">
        <v>328</v>
      </c>
      <c r="B58" s="163" t="s">
        <v>329</v>
      </c>
      <c r="C58" s="163" t="s">
        <v>1418</v>
      </c>
      <c r="D58" s="163" t="s">
        <v>1610</v>
      </c>
      <c r="E58" s="163">
        <v>30000</v>
      </c>
      <c r="F58" s="163">
        <v>21305</v>
      </c>
      <c r="H58" s="290"/>
    </row>
    <row r="59" spans="1:9" x14ac:dyDescent="0.25">
      <c r="A59" s="163" t="s">
        <v>409</v>
      </c>
      <c r="B59" s="163" t="s">
        <v>410</v>
      </c>
      <c r="C59" s="163" t="s">
        <v>1612</v>
      </c>
      <c r="D59" s="163" t="s">
        <v>1614</v>
      </c>
      <c r="E59" s="163">
        <v>51903</v>
      </c>
      <c r="F59" s="163">
        <v>87987.5</v>
      </c>
      <c r="H59" s="290"/>
    </row>
    <row r="60" spans="1:9" x14ac:dyDescent="0.25">
      <c r="A60" s="163" t="s">
        <v>441</v>
      </c>
      <c r="B60" s="163" t="s">
        <v>1941</v>
      </c>
      <c r="C60" s="163" t="s">
        <v>1722</v>
      </c>
      <c r="D60" s="163" t="s">
        <v>1942</v>
      </c>
      <c r="E60" s="163">
        <v>75333</v>
      </c>
      <c r="F60" s="163">
        <v>76361</v>
      </c>
      <c r="H60" s="290"/>
    </row>
    <row r="61" spans="1:9" x14ac:dyDescent="0.25">
      <c r="A61" s="163" t="s">
        <v>436</v>
      </c>
      <c r="B61" s="163" t="s">
        <v>437</v>
      </c>
      <c r="C61" s="163" t="s">
        <v>1734</v>
      </c>
      <c r="D61" s="163" t="s">
        <v>1736</v>
      </c>
      <c r="E61" s="163">
        <v>38140.5</v>
      </c>
      <c r="F61" s="163">
        <v>30861</v>
      </c>
    </row>
    <row r="62" spans="1:9" x14ac:dyDescent="0.25">
      <c r="A62" s="163" t="s">
        <v>369</v>
      </c>
      <c r="B62" s="163" t="s">
        <v>370</v>
      </c>
      <c r="C62" s="163" t="s">
        <v>1967</v>
      </c>
      <c r="D62" s="163" t="s">
        <v>2002</v>
      </c>
      <c r="E62" s="163">
        <v>13399</v>
      </c>
      <c r="F62" s="163">
        <v>6584.5</v>
      </c>
    </row>
    <row r="63" spans="1:9" x14ac:dyDescent="0.25">
      <c r="A63" s="163" t="s">
        <v>364</v>
      </c>
      <c r="B63" s="163" t="s">
        <v>365</v>
      </c>
      <c r="C63" s="163" t="s">
        <v>1943</v>
      </c>
      <c r="D63" s="163" t="s">
        <v>2003</v>
      </c>
      <c r="E63" s="163">
        <v>31305</v>
      </c>
      <c r="F63" s="163">
        <v>19586</v>
      </c>
    </row>
    <row r="64" spans="1:9" x14ac:dyDescent="0.25">
      <c r="A64" s="163" t="s">
        <v>475</v>
      </c>
      <c r="B64" s="163"/>
      <c r="C64" s="163"/>
      <c r="D64" s="163"/>
      <c r="E64" s="163">
        <f>SUM(E54:E63)</f>
        <v>558432</v>
      </c>
      <c r="F64" s="163">
        <v>597417</v>
      </c>
    </row>
  </sheetData>
  <pageMargins left="0.7" right="0.7" top="0.75" bottom="0.75" header="0.3" footer="0.3"/>
  <pageSetup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workbookViewId="0">
      <selection activeCell="E19" sqref="E19"/>
    </sheetView>
  </sheetViews>
  <sheetFormatPr defaultRowHeight="15" x14ac:dyDescent="0.25"/>
  <sheetData>
    <row r="1" spans="1:11" x14ac:dyDescent="0.25">
      <c r="A1" s="53" t="s">
        <v>2001</v>
      </c>
    </row>
    <row r="2" spans="1:11" x14ac:dyDescent="0.25">
      <c r="A2" s="163"/>
      <c r="B2" s="163" t="s">
        <v>1822</v>
      </c>
      <c r="C2" s="163" t="s">
        <v>1822</v>
      </c>
      <c r="D2" s="163" t="s">
        <v>1933</v>
      </c>
      <c r="E2" s="163" t="s">
        <v>258</v>
      </c>
      <c r="F2" s="163" t="s">
        <v>453</v>
      </c>
      <c r="G2" s="163"/>
      <c r="H2" s="163"/>
      <c r="I2" s="163"/>
      <c r="J2" s="163"/>
      <c r="K2" s="163"/>
    </row>
    <row r="3" spans="1:11" x14ac:dyDescent="0.25">
      <c r="A3" s="163" t="s">
        <v>327</v>
      </c>
      <c r="B3" s="163" t="s">
        <v>1824</v>
      </c>
      <c r="C3" s="163" t="s">
        <v>1934</v>
      </c>
      <c r="D3" s="163" t="s">
        <v>1935</v>
      </c>
      <c r="E3" s="163"/>
      <c r="F3" s="163"/>
      <c r="G3" s="163"/>
      <c r="H3" s="163"/>
      <c r="I3" s="163"/>
      <c r="J3" s="163"/>
      <c r="K3" s="163"/>
    </row>
    <row r="4" spans="1:11" x14ac:dyDescent="0.25">
      <c r="A4" s="163" t="s">
        <v>1449</v>
      </c>
      <c r="B4" s="163">
        <v>5818</v>
      </c>
      <c r="C4" s="163">
        <v>2831.5</v>
      </c>
      <c r="D4" s="163">
        <v>14232.5</v>
      </c>
      <c r="E4" s="163">
        <v>22157</v>
      </c>
      <c r="F4" s="163">
        <v>90078</v>
      </c>
      <c r="G4" s="186"/>
      <c r="H4" s="186"/>
      <c r="I4" s="186"/>
      <c r="J4" s="186"/>
      <c r="K4" s="187"/>
    </row>
    <row r="5" spans="1:11" x14ac:dyDescent="0.25">
      <c r="A5" s="163" t="s">
        <v>1503</v>
      </c>
      <c r="B5" s="163">
        <v>23.5</v>
      </c>
      <c r="C5" s="163">
        <v>872</v>
      </c>
      <c r="D5" s="163">
        <v>39396</v>
      </c>
      <c r="E5" s="163">
        <v>592</v>
      </c>
      <c r="F5" s="163">
        <v>81767</v>
      </c>
      <c r="G5" s="186"/>
      <c r="H5" s="186"/>
      <c r="I5" s="186"/>
      <c r="J5" s="186"/>
      <c r="K5" s="187"/>
    </row>
    <row r="6" spans="1:11" x14ac:dyDescent="0.25">
      <c r="A6" s="163" t="s">
        <v>1293</v>
      </c>
      <c r="B6" s="163">
        <v>144240.5</v>
      </c>
      <c r="C6" s="163">
        <v>57253.5</v>
      </c>
      <c r="D6" s="163">
        <v>6831.5</v>
      </c>
      <c r="E6" s="163">
        <v>249</v>
      </c>
      <c r="F6" s="163">
        <v>417149</v>
      </c>
      <c r="G6" s="186"/>
      <c r="H6" s="186"/>
      <c r="I6" s="186"/>
      <c r="J6" s="186"/>
      <c r="K6" s="187"/>
    </row>
    <row r="7" spans="1:11" x14ac:dyDescent="0.25">
      <c r="A7" s="163" t="s">
        <v>1612</v>
      </c>
      <c r="B7" s="163">
        <v>4.5</v>
      </c>
      <c r="C7" s="163">
        <v>5237</v>
      </c>
      <c r="D7" s="163">
        <v>46501</v>
      </c>
      <c r="E7" s="163">
        <v>160.5</v>
      </c>
      <c r="F7" s="163">
        <f>SUM(B7:E7)</f>
        <v>51903</v>
      </c>
      <c r="G7" s="186"/>
      <c r="H7" s="186"/>
      <c r="I7" s="186"/>
      <c r="J7" s="186"/>
      <c r="K7" s="187"/>
    </row>
    <row r="8" spans="1:11" x14ac:dyDescent="0.25">
      <c r="A8" s="163" t="s">
        <v>1722</v>
      </c>
      <c r="B8" s="163">
        <v>59</v>
      </c>
      <c r="C8" s="163">
        <v>30241</v>
      </c>
      <c r="D8" s="163">
        <v>50021.5</v>
      </c>
      <c r="E8" s="163">
        <v>200</v>
      </c>
      <c r="F8" s="163">
        <v>161043</v>
      </c>
      <c r="G8" s="186"/>
      <c r="H8" s="186"/>
      <c r="I8" s="186"/>
      <c r="J8" s="186"/>
      <c r="K8" s="187"/>
    </row>
    <row r="9" spans="1:11" x14ac:dyDescent="0.25">
      <c r="A9" s="163" t="s">
        <v>1734</v>
      </c>
      <c r="B9" s="163">
        <v>3</v>
      </c>
      <c r="C9" s="163">
        <v>1855.5</v>
      </c>
      <c r="D9" s="163">
        <v>35106.5</v>
      </c>
      <c r="E9" s="163">
        <v>1174.5</v>
      </c>
      <c r="F9" s="163">
        <v>76279</v>
      </c>
      <c r="G9" s="186"/>
      <c r="H9" s="186"/>
      <c r="I9" s="186"/>
      <c r="J9" s="186"/>
      <c r="K9" s="187"/>
    </row>
    <row r="10" spans="1:11" x14ac:dyDescent="0.25">
      <c r="A10" s="120" t="s">
        <v>1936</v>
      </c>
      <c r="B10" s="120"/>
      <c r="C10" s="120"/>
      <c r="D10" s="120"/>
      <c r="E10" s="120"/>
      <c r="F10" s="120"/>
      <c r="G10" s="120"/>
    </row>
    <row r="11" spans="1:11" x14ac:dyDescent="0.25">
      <c r="A11" s="120" t="s">
        <v>1937</v>
      </c>
      <c r="B11" s="120"/>
      <c r="C11" s="120"/>
      <c r="D11" s="120"/>
      <c r="E11" s="120"/>
      <c r="F11" s="120"/>
      <c r="G11" s="120"/>
    </row>
    <row r="12" spans="1:11" x14ac:dyDescent="0.25">
      <c r="A12" s="120"/>
      <c r="B12" s="120"/>
      <c r="C12" s="120"/>
      <c r="D12" s="120"/>
      <c r="E12" s="120"/>
      <c r="F12" s="120"/>
      <c r="G12" s="120"/>
    </row>
  </sheetData>
  <pageMargins left="0.7" right="0.7" top="0.75" bottom="0.75" header="0.3" footer="0.3"/>
  <pageSetup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4"/>
  <sheetViews>
    <sheetView workbookViewId="0">
      <selection activeCell="A2" sqref="A2"/>
    </sheetView>
  </sheetViews>
  <sheetFormatPr defaultRowHeight="15" x14ac:dyDescent="0.25"/>
  <cols>
    <col min="1" max="4" width="9.140625" style="290"/>
    <col min="5" max="5" width="12.140625" style="290" customWidth="1"/>
    <col min="6" max="7" width="9.140625" style="290"/>
    <col min="8" max="8" width="24" style="292" customWidth="1"/>
    <col min="9" max="9" width="30.85546875" style="292" customWidth="1"/>
    <col min="10" max="10" width="6.5703125" style="292" customWidth="1"/>
    <col min="11" max="11" width="3.7109375" style="294" customWidth="1"/>
    <col min="12" max="12" width="6.42578125" style="294" customWidth="1"/>
    <col min="13" max="13" width="9.85546875" style="294" customWidth="1"/>
    <col min="14" max="14" width="10.140625" style="294" customWidth="1"/>
    <col min="15" max="15" width="11.7109375" style="294" customWidth="1"/>
    <col min="16" max="16" width="11.42578125" style="294" customWidth="1"/>
    <col min="17" max="17" width="9.28515625" style="294" customWidth="1"/>
    <col min="18" max="19" width="20.7109375" style="294" customWidth="1"/>
    <col min="20" max="16384" width="9.140625" style="290"/>
  </cols>
  <sheetData>
    <row r="1" spans="1:18" ht="17.25" x14ac:dyDescent="0.25">
      <c r="A1" s="53" t="s">
        <v>1986</v>
      </c>
    </row>
    <row r="2" spans="1:18" x14ac:dyDescent="0.25">
      <c r="A2" s="53" t="s">
        <v>1963</v>
      </c>
    </row>
    <row r="3" spans="1:18" ht="15.75" thickBot="1" x14ac:dyDescent="0.3">
      <c r="A3" s="53" t="s">
        <v>1964</v>
      </c>
    </row>
    <row r="4" spans="1:18" x14ac:dyDescent="0.25">
      <c r="A4" s="100" t="s">
        <v>1940</v>
      </c>
      <c r="B4" s="99" t="s">
        <v>167</v>
      </c>
      <c r="C4" s="99" t="s">
        <v>168</v>
      </c>
      <c r="D4" s="99" t="s">
        <v>169</v>
      </c>
      <c r="E4" s="99" t="s">
        <v>3</v>
      </c>
      <c r="F4" s="99" t="s">
        <v>4</v>
      </c>
      <c r="G4" s="99" t="s">
        <v>6</v>
      </c>
      <c r="H4" s="235" t="s">
        <v>3</v>
      </c>
      <c r="I4" s="235" t="s">
        <v>4</v>
      </c>
      <c r="J4" s="235" t="s">
        <v>6</v>
      </c>
      <c r="K4" s="235" t="s">
        <v>2</v>
      </c>
      <c r="L4" s="273" t="s">
        <v>1</v>
      </c>
      <c r="M4" s="273" t="s">
        <v>1950</v>
      </c>
      <c r="N4" s="273" t="s">
        <v>1951</v>
      </c>
      <c r="O4" s="273" t="s">
        <v>1952</v>
      </c>
      <c r="P4" s="273" t="s">
        <v>1956</v>
      </c>
      <c r="Q4" s="265" t="s">
        <v>1962</v>
      </c>
      <c r="R4" s="291"/>
    </row>
    <row r="5" spans="1:18" x14ac:dyDescent="0.25">
      <c r="A5" s="104" t="s">
        <v>487</v>
      </c>
      <c r="B5" s="285" t="s">
        <v>1295</v>
      </c>
      <c r="C5" s="166" t="s">
        <v>1293</v>
      </c>
      <c r="D5" s="166" t="s">
        <v>1294</v>
      </c>
      <c r="E5" s="188" t="s">
        <v>165</v>
      </c>
      <c r="F5" s="163" t="s">
        <v>166</v>
      </c>
      <c r="G5" s="163" t="s">
        <v>170</v>
      </c>
      <c r="H5" s="194" t="s">
        <v>200</v>
      </c>
      <c r="I5" s="194" t="s">
        <v>1328</v>
      </c>
      <c r="J5" s="194" t="s">
        <v>201</v>
      </c>
      <c r="K5" s="194">
        <v>1</v>
      </c>
      <c r="L5" s="194">
        <v>2011</v>
      </c>
      <c r="M5" s="256">
        <v>21.55</v>
      </c>
      <c r="N5" s="256">
        <v>9.17</v>
      </c>
      <c r="O5" s="256">
        <v>5</v>
      </c>
      <c r="P5" s="256">
        <v>5</v>
      </c>
      <c r="Q5" s="242">
        <f>SUM(O5:P5)/2</f>
        <v>5</v>
      </c>
      <c r="R5" s="291"/>
    </row>
    <row r="6" spans="1:18" x14ac:dyDescent="0.25">
      <c r="A6" s="104" t="s">
        <v>487</v>
      </c>
      <c r="B6" s="285" t="s">
        <v>1295</v>
      </c>
      <c r="C6" s="166" t="s">
        <v>1293</v>
      </c>
      <c r="D6" s="166" t="s">
        <v>1294</v>
      </c>
      <c r="E6" s="188" t="s">
        <v>165</v>
      </c>
      <c r="F6" s="163" t="s">
        <v>166</v>
      </c>
      <c r="G6" s="163" t="s">
        <v>170</v>
      </c>
      <c r="H6" s="194" t="s">
        <v>1299</v>
      </c>
      <c r="I6" s="194" t="s">
        <v>1329</v>
      </c>
      <c r="J6" s="194" t="s">
        <v>201</v>
      </c>
      <c r="K6" s="194">
        <v>2</v>
      </c>
      <c r="L6" s="194">
        <v>2011</v>
      </c>
      <c r="M6" s="256">
        <v>21.55</v>
      </c>
      <c r="N6" s="256">
        <v>9.17</v>
      </c>
      <c r="O6" s="256">
        <v>1503</v>
      </c>
      <c r="P6" s="256">
        <v>1504</v>
      </c>
      <c r="Q6" s="242">
        <f t="shared" ref="Q6:Q63" si="0">SUM(O6:P6)/2</f>
        <v>1503.5</v>
      </c>
      <c r="R6" s="291"/>
    </row>
    <row r="7" spans="1:18" x14ac:dyDescent="0.25">
      <c r="A7" s="104" t="s">
        <v>487</v>
      </c>
      <c r="B7" s="285" t="s">
        <v>1295</v>
      </c>
      <c r="C7" s="166" t="s">
        <v>1293</v>
      </c>
      <c r="D7" s="166" t="s">
        <v>1294</v>
      </c>
      <c r="E7" s="188" t="s">
        <v>165</v>
      </c>
      <c r="F7" s="163" t="s">
        <v>166</v>
      </c>
      <c r="G7" s="163" t="s">
        <v>170</v>
      </c>
      <c r="H7" s="194" t="s">
        <v>202</v>
      </c>
      <c r="I7" s="194" t="s">
        <v>1330</v>
      </c>
      <c r="J7" s="194" t="s">
        <v>201</v>
      </c>
      <c r="K7" s="194">
        <v>3</v>
      </c>
      <c r="L7" s="194">
        <v>2011</v>
      </c>
      <c r="M7" s="256">
        <v>21.55</v>
      </c>
      <c r="N7" s="256">
        <v>9.17</v>
      </c>
      <c r="O7" s="256">
        <v>334</v>
      </c>
      <c r="P7" s="256">
        <v>334</v>
      </c>
      <c r="Q7" s="242">
        <f t="shared" si="0"/>
        <v>334</v>
      </c>
      <c r="R7" s="291"/>
    </row>
    <row r="8" spans="1:18" x14ac:dyDescent="0.25">
      <c r="A8" s="104" t="s">
        <v>487</v>
      </c>
      <c r="B8" s="285" t="s">
        <v>1295</v>
      </c>
      <c r="C8" s="166" t="s">
        <v>1293</v>
      </c>
      <c r="D8" s="166" t="s">
        <v>1294</v>
      </c>
      <c r="E8" s="188" t="s">
        <v>165</v>
      </c>
      <c r="F8" s="163" t="s">
        <v>166</v>
      </c>
      <c r="G8" s="163" t="s">
        <v>170</v>
      </c>
      <c r="H8" s="194" t="s">
        <v>1300</v>
      </c>
      <c r="I8" s="194" t="s">
        <v>1331</v>
      </c>
      <c r="J8" s="194" t="s">
        <v>173</v>
      </c>
      <c r="K8" s="194">
        <v>4</v>
      </c>
      <c r="L8" s="194">
        <v>2011</v>
      </c>
      <c r="M8" s="256">
        <v>21.55</v>
      </c>
      <c r="N8" s="256">
        <v>9.17</v>
      </c>
      <c r="O8" s="256">
        <v>17</v>
      </c>
      <c r="P8" s="256">
        <v>16</v>
      </c>
      <c r="Q8" s="242">
        <f t="shared" si="0"/>
        <v>16.5</v>
      </c>
      <c r="R8" s="291"/>
    </row>
    <row r="9" spans="1:18" x14ac:dyDescent="0.25">
      <c r="A9" s="104" t="s">
        <v>487</v>
      </c>
      <c r="B9" s="285" t="s">
        <v>1295</v>
      </c>
      <c r="C9" s="166" t="s">
        <v>1293</v>
      </c>
      <c r="D9" s="166" t="s">
        <v>1294</v>
      </c>
      <c r="E9" s="188" t="s">
        <v>165</v>
      </c>
      <c r="F9" s="163" t="s">
        <v>166</v>
      </c>
      <c r="G9" s="163" t="s">
        <v>170</v>
      </c>
      <c r="H9" s="194" t="s">
        <v>203</v>
      </c>
      <c r="I9" s="194" t="s">
        <v>204</v>
      </c>
      <c r="J9" s="194" t="s">
        <v>173</v>
      </c>
      <c r="K9" s="194">
        <v>5</v>
      </c>
      <c r="L9" s="194">
        <v>2011</v>
      </c>
      <c r="M9" s="256">
        <v>21.55</v>
      </c>
      <c r="N9" s="256">
        <v>9.17</v>
      </c>
      <c r="O9" s="256">
        <v>3295</v>
      </c>
      <c r="P9" s="256">
        <v>3295</v>
      </c>
      <c r="Q9" s="242">
        <f t="shared" si="0"/>
        <v>3295</v>
      </c>
      <c r="R9" s="291"/>
    </row>
    <row r="10" spans="1:18" x14ac:dyDescent="0.25">
      <c r="A10" s="104" t="s">
        <v>487</v>
      </c>
      <c r="B10" s="285" t="s">
        <v>1295</v>
      </c>
      <c r="C10" s="166" t="s">
        <v>1293</v>
      </c>
      <c r="D10" s="166" t="s">
        <v>1294</v>
      </c>
      <c r="E10" s="188" t="s">
        <v>165</v>
      </c>
      <c r="F10" s="163" t="s">
        <v>166</v>
      </c>
      <c r="G10" s="163" t="s">
        <v>170</v>
      </c>
      <c r="H10" s="194" t="s">
        <v>205</v>
      </c>
      <c r="I10" s="194" t="s">
        <v>206</v>
      </c>
      <c r="J10" s="194" t="s">
        <v>173</v>
      </c>
      <c r="K10" s="194">
        <v>6</v>
      </c>
      <c r="L10" s="194">
        <v>2011</v>
      </c>
      <c r="M10" s="256">
        <v>21.55</v>
      </c>
      <c r="N10" s="256">
        <v>9.17</v>
      </c>
      <c r="O10" s="256">
        <v>7334</v>
      </c>
      <c r="P10" s="256">
        <v>7334</v>
      </c>
      <c r="Q10" s="242">
        <f t="shared" si="0"/>
        <v>7334</v>
      </c>
      <c r="R10" s="291"/>
    </row>
    <row r="11" spans="1:18" x14ac:dyDescent="0.25">
      <c r="A11" s="104" t="s">
        <v>487</v>
      </c>
      <c r="B11" s="285" t="s">
        <v>1295</v>
      </c>
      <c r="C11" s="166" t="s">
        <v>1293</v>
      </c>
      <c r="D11" s="166" t="s">
        <v>1294</v>
      </c>
      <c r="E11" s="188" t="s">
        <v>165</v>
      </c>
      <c r="F11" s="163" t="s">
        <v>166</v>
      </c>
      <c r="G11" s="163" t="s">
        <v>170</v>
      </c>
      <c r="H11" s="194" t="s">
        <v>1301</v>
      </c>
      <c r="I11" s="194" t="s">
        <v>1302</v>
      </c>
      <c r="J11" s="194" t="s">
        <v>173</v>
      </c>
      <c r="K11" s="194">
        <v>7</v>
      </c>
      <c r="L11" s="194">
        <v>2011</v>
      </c>
      <c r="M11" s="256">
        <v>21.55</v>
      </c>
      <c r="N11" s="256">
        <v>9.17</v>
      </c>
      <c r="O11" s="256">
        <v>7</v>
      </c>
      <c r="P11" s="256">
        <v>7</v>
      </c>
      <c r="Q11" s="242">
        <f t="shared" si="0"/>
        <v>7</v>
      </c>
      <c r="R11" s="291"/>
    </row>
    <row r="12" spans="1:18" x14ac:dyDescent="0.25">
      <c r="A12" s="104" t="s">
        <v>487</v>
      </c>
      <c r="B12" s="285" t="s">
        <v>1295</v>
      </c>
      <c r="C12" s="166" t="s">
        <v>1293</v>
      </c>
      <c r="D12" s="166" t="s">
        <v>1294</v>
      </c>
      <c r="E12" s="188" t="s">
        <v>165</v>
      </c>
      <c r="F12" s="163" t="s">
        <v>166</v>
      </c>
      <c r="G12" s="163" t="s">
        <v>170</v>
      </c>
      <c r="H12" s="194" t="s">
        <v>207</v>
      </c>
      <c r="I12" s="194" t="s">
        <v>208</v>
      </c>
      <c r="J12" s="194" t="s">
        <v>201</v>
      </c>
      <c r="K12" s="194">
        <v>8</v>
      </c>
      <c r="L12" s="194">
        <v>2011</v>
      </c>
      <c r="M12" s="256">
        <v>21.55</v>
      </c>
      <c r="N12" s="256">
        <v>9.17</v>
      </c>
      <c r="O12" s="256">
        <v>1228</v>
      </c>
      <c r="P12" s="256">
        <v>1229</v>
      </c>
      <c r="Q12" s="242">
        <f t="shared" si="0"/>
        <v>1228.5</v>
      </c>
      <c r="R12" s="291"/>
    </row>
    <row r="13" spans="1:18" x14ac:dyDescent="0.25">
      <c r="A13" s="104" t="s">
        <v>487</v>
      </c>
      <c r="B13" s="285" t="s">
        <v>1295</v>
      </c>
      <c r="C13" s="166" t="s">
        <v>1293</v>
      </c>
      <c r="D13" s="166" t="s">
        <v>1294</v>
      </c>
      <c r="E13" s="188" t="s">
        <v>165</v>
      </c>
      <c r="F13" s="163" t="s">
        <v>166</v>
      </c>
      <c r="G13" s="163" t="s">
        <v>170</v>
      </c>
      <c r="H13" s="194" t="s">
        <v>207</v>
      </c>
      <c r="I13" s="194" t="s">
        <v>209</v>
      </c>
      <c r="J13" s="194" t="s">
        <v>201</v>
      </c>
      <c r="K13" s="194">
        <v>9</v>
      </c>
      <c r="L13" s="194">
        <v>2011</v>
      </c>
      <c r="M13" s="256">
        <v>21.55</v>
      </c>
      <c r="N13" s="256">
        <v>9.17</v>
      </c>
      <c r="O13" s="256">
        <v>1201</v>
      </c>
      <c r="P13" s="256">
        <v>1202</v>
      </c>
      <c r="Q13" s="242">
        <f t="shared" si="0"/>
        <v>1201.5</v>
      </c>
      <c r="R13" s="291"/>
    </row>
    <row r="14" spans="1:18" x14ac:dyDescent="0.25">
      <c r="A14" s="104" t="s">
        <v>487</v>
      </c>
      <c r="B14" s="285" t="s">
        <v>1295</v>
      </c>
      <c r="C14" s="166" t="s">
        <v>1293</v>
      </c>
      <c r="D14" s="166" t="s">
        <v>1294</v>
      </c>
      <c r="E14" s="188" t="s">
        <v>165</v>
      </c>
      <c r="F14" s="163" t="s">
        <v>166</v>
      </c>
      <c r="G14" s="163" t="s">
        <v>170</v>
      </c>
      <c r="H14" s="194" t="s">
        <v>210</v>
      </c>
      <c r="I14" s="194" t="s">
        <v>1332</v>
      </c>
      <c r="J14" s="194" t="s">
        <v>61</v>
      </c>
      <c r="K14" s="194">
        <v>10</v>
      </c>
      <c r="L14" s="194">
        <v>2011</v>
      </c>
      <c r="M14" s="256">
        <v>21.55</v>
      </c>
      <c r="N14" s="256">
        <v>9.17</v>
      </c>
      <c r="O14" s="256">
        <v>1</v>
      </c>
      <c r="P14" s="256">
        <v>1</v>
      </c>
      <c r="Q14" s="242">
        <f t="shared" si="0"/>
        <v>1</v>
      </c>
      <c r="R14" s="291"/>
    </row>
    <row r="15" spans="1:18" x14ac:dyDescent="0.25">
      <c r="A15" s="104" t="s">
        <v>487</v>
      </c>
      <c r="B15" s="285" t="s">
        <v>1295</v>
      </c>
      <c r="C15" s="166" t="s">
        <v>1293</v>
      </c>
      <c r="D15" s="166" t="s">
        <v>1294</v>
      </c>
      <c r="E15" s="188" t="s">
        <v>165</v>
      </c>
      <c r="F15" s="163" t="s">
        <v>166</v>
      </c>
      <c r="G15" s="163" t="s">
        <v>170</v>
      </c>
      <c r="H15" s="194" t="s">
        <v>1303</v>
      </c>
      <c r="I15" s="194" t="s">
        <v>211</v>
      </c>
      <c r="J15" s="194" t="s">
        <v>61</v>
      </c>
      <c r="K15" s="194">
        <v>11</v>
      </c>
      <c r="L15" s="194">
        <v>2011</v>
      </c>
      <c r="M15" s="256">
        <v>21.55</v>
      </c>
      <c r="N15" s="256">
        <v>9.17</v>
      </c>
      <c r="O15" s="256">
        <v>650</v>
      </c>
      <c r="P15" s="256">
        <v>651</v>
      </c>
      <c r="Q15" s="242">
        <f t="shared" si="0"/>
        <v>650.5</v>
      </c>
      <c r="R15" s="291"/>
    </row>
    <row r="16" spans="1:18" x14ac:dyDescent="0.25">
      <c r="A16" s="104" t="s">
        <v>487</v>
      </c>
      <c r="B16" s="285" t="s">
        <v>1295</v>
      </c>
      <c r="C16" s="166" t="s">
        <v>1293</v>
      </c>
      <c r="D16" s="166" t="s">
        <v>1294</v>
      </c>
      <c r="E16" s="188" t="s">
        <v>165</v>
      </c>
      <c r="F16" s="163" t="s">
        <v>166</v>
      </c>
      <c r="G16" s="163" t="s">
        <v>170</v>
      </c>
      <c r="H16" s="194" t="s">
        <v>1304</v>
      </c>
      <c r="I16" s="194" t="s">
        <v>1333</v>
      </c>
      <c r="J16" s="194" t="s">
        <v>61</v>
      </c>
      <c r="K16" s="194">
        <v>12</v>
      </c>
      <c r="L16" s="194">
        <v>2011</v>
      </c>
      <c r="M16" s="256">
        <v>21.55</v>
      </c>
      <c r="N16" s="256">
        <v>9.17</v>
      </c>
      <c r="O16" s="256">
        <v>356</v>
      </c>
      <c r="P16" s="256">
        <v>357</v>
      </c>
      <c r="Q16" s="242">
        <f t="shared" si="0"/>
        <v>356.5</v>
      </c>
      <c r="R16" s="291"/>
    </row>
    <row r="17" spans="1:18" x14ac:dyDescent="0.25">
      <c r="A17" s="104" t="s">
        <v>487</v>
      </c>
      <c r="B17" s="285" t="s">
        <v>1295</v>
      </c>
      <c r="C17" s="166" t="s">
        <v>1293</v>
      </c>
      <c r="D17" s="166" t="s">
        <v>1294</v>
      </c>
      <c r="E17" s="188" t="s">
        <v>165</v>
      </c>
      <c r="F17" s="163" t="s">
        <v>166</v>
      </c>
      <c r="G17" s="163" t="s">
        <v>170</v>
      </c>
      <c r="H17" s="194" t="s">
        <v>1305</v>
      </c>
      <c r="I17" s="194" t="s">
        <v>1334</v>
      </c>
      <c r="J17" s="194" t="s">
        <v>61</v>
      </c>
      <c r="K17" s="194">
        <v>13</v>
      </c>
      <c r="L17" s="194">
        <v>2011</v>
      </c>
      <c r="M17" s="256">
        <v>21.55</v>
      </c>
      <c r="N17" s="256">
        <v>9.17</v>
      </c>
      <c r="O17" s="256">
        <v>739</v>
      </c>
      <c r="P17" s="256">
        <v>739</v>
      </c>
      <c r="Q17" s="242">
        <f t="shared" si="0"/>
        <v>739</v>
      </c>
      <c r="R17" s="291"/>
    </row>
    <row r="18" spans="1:18" x14ac:dyDescent="0.25">
      <c r="A18" s="104" t="s">
        <v>487</v>
      </c>
      <c r="B18" s="285" t="s">
        <v>1295</v>
      </c>
      <c r="C18" s="166" t="s">
        <v>1293</v>
      </c>
      <c r="D18" s="166" t="s">
        <v>1294</v>
      </c>
      <c r="E18" s="188" t="s">
        <v>165</v>
      </c>
      <c r="F18" s="163" t="s">
        <v>166</v>
      </c>
      <c r="G18" s="163" t="s">
        <v>170</v>
      </c>
      <c r="H18" s="194" t="s">
        <v>283</v>
      </c>
      <c r="I18" s="194" t="s">
        <v>236</v>
      </c>
      <c r="J18" s="194" t="s">
        <v>201</v>
      </c>
      <c r="K18" s="194">
        <v>14</v>
      </c>
      <c r="L18" s="194">
        <v>2011</v>
      </c>
      <c r="M18" s="256">
        <v>21.55</v>
      </c>
      <c r="N18" s="256">
        <v>9.17</v>
      </c>
      <c r="O18" s="256">
        <v>1</v>
      </c>
      <c r="P18" s="256">
        <v>1</v>
      </c>
      <c r="Q18" s="242">
        <f t="shared" si="0"/>
        <v>1</v>
      </c>
      <c r="R18" s="291"/>
    </row>
    <row r="19" spans="1:18" x14ac:dyDescent="0.25">
      <c r="A19" s="104" t="s">
        <v>487</v>
      </c>
      <c r="B19" s="285" t="s">
        <v>1295</v>
      </c>
      <c r="C19" s="166" t="s">
        <v>1293</v>
      </c>
      <c r="D19" s="166" t="s">
        <v>1294</v>
      </c>
      <c r="E19" s="188" t="s">
        <v>165</v>
      </c>
      <c r="F19" s="163" t="s">
        <v>166</v>
      </c>
      <c r="G19" s="163" t="s">
        <v>170</v>
      </c>
      <c r="H19" s="194" t="s">
        <v>305</v>
      </c>
      <c r="I19" s="194" t="s">
        <v>254</v>
      </c>
      <c r="J19" s="194" t="s">
        <v>173</v>
      </c>
      <c r="K19" s="194">
        <v>15</v>
      </c>
      <c r="L19" s="194">
        <v>2011</v>
      </c>
      <c r="M19" s="256">
        <v>21.55</v>
      </c>
      <c r="N19" s="256">
        <v>9.17</v>
      </c>
      <c r="O19" s="256">
        <v>11</v>
      </c>
      <c r="P19" s="256">
        <v>11</v>
      </c>
      <c r="Q19" s="242">
        <f t="shared" si="0"/>
        <v>11</v>
      </c>
      <c r="R19" s="291"/>
    </row>
    <row r="20" spans="1:18" x14ac:dyDescent="0.25">
      <c r="A20" s="104" t="s">
        <v>487</v>
      </c>
      <c r="B20" s="285" t="s">
        <v>1295</v>
      </c>
      <c r="C20" s="166" t="s">
        <v>1293</v>
      </c>
      <c r="D20" s="166" t="s">
        <v>1294</v>
      </c>
      <c r="E20" s="188" t="s">
        <v>165</v>
      </c>
      <c r="F20" s="163" t="s">
        <v>166</v>
      </c>
      <c r="G20" s="163" t="s">
        <v>170</v>
      </c>
      <c r="H20" s="194" t="s">
        <v>213</v>
      </c>
      <c r="I20" s="194" t="s">
        <v>254</v>
      </c>
      <c r="J20" s="194" t="s">
        <v>173</v>
      </c>
      <c r="K20" s="194">
        <v>16</v>
      </c>
      <c r="L20" s="194">
        <v>2011</v>
      </c>
      <c r="M20" s="256">
        <v>21.55</v>
      </c>
      <c r="N20" s="256">
        <v>9.17</v>
      </c>
      <c r="O20" s="256">
        <v>1313</v>
      </c>
      <c r="P20" s="256">
        <v>1313</v>
      </c>
      <c r="Q20" s="242">
        <f t="shared" si="0"/>
        <v>1313</v>
      </c>
      <c r="R20" s="291"/>
    </row>
    <row r="21" spans="1:18" x14ac:dyDescent="0.25">
      <c r="A21" s="104" t="s">
        <v>487</v>
      </c>
      <c r="B21" s="285" t="s">
        <v>1295</v>
      </c>
      <c r="C21" s="166" t="s">
        <v>1293</v>
      </c>
      <c r="D21" s="166" t="s">
        <v>1294</v>
      </c>
      <c r="E21" s="188" t="s">
        <v>165</v>
      </c>
      <c r="F21" s="163" t="s">
        <v>166</v>
      </c>
      <c r="G21" s="163" t="s">
        <v>170</v>
      </c>
      <c r="H21" s="194" t="s">
        <v>306</v>
      </c>
      <c r="I21" s="194" t="s">
        <v>254</v>
      </c>
      <c r="J21" s="194" t="s">
        <v>173</v>
      </c>
      <c r="K21" s="194">
        <v>17</v>
      </c>
      <c r="L21" s="194">
        <v>2011</v>
      </c>
      <c r="M21" s="256">
        <v>21.55</v>
      </c>
      <c r="N21" s="256">
        <v>9.17</v>
      </c>
      <c r="O21" s="256">
        <v>11</v>
      </c>
      <c r="P21" s="256">
        <v>10</v>
      </c>
      <c r="Q21" s="242">
        <f t="shared" si="0"/>
        <v>10.5</v>
      </c>
      <c r="R21" s="291"/>
    </row>
    <row r="22" spans="1:18" x14ac:dyDescent="0.25">
      <c r="A22" s="104" t="s">
        <v>487</v>
      </c>
      <c r="B22" s="285" t="s">
        <v>1295</v>
      </c>
      <c r="C22" s="166" t="s">
        <v>1293</v>
      </c>
      <c r="D22" s="166" t="s">
        <v>1294</v>
      </c>
      <c r="E22" s="188" t="s">
        <v>165</v>
      </c>
      <c r="F22" s="163" t="s">
        <v>166</v>
      </c>
      <c r="G22" s="163" t="s">
        <v>170</v>
      </c>
      <c r="H22" s="194" t="s">
        <v>215</v>
      </c>
      <c r="I22" s="194" t="s">
        <v>216</v>
      </c>
      <c r="J22" s="194" t="s">
        <v>173</v>
      </c>
      <c r="K22" s="194">
        <v>18</v>
      </c>
      <c r="L22" s="194">
        <v>2011</v>
      </c>
      <c r="M22" s="256">
        <v>21.55</v>
      </c>
      <c r="N22" s="256">
        <v>9.17</v>
      </c>
      <c r="O22" s="256">
        <v>268</v>
      </c>
      <c r="P22" s="256">
        <v>268</v>
      </c>
      <c r="Q22" s="242">
        <f t="shared" si="0"/>
        <v>268</v>
      </c>
      <c r="R22" s="291"/>
    </row>
    <row r="23" spans="1:18" x14ac:dyDescent="0.25">
      <c r="A23" s="104" t="s">
        <v>487</v>
      </c>
      <c r="B23" s="285" t="s">
        <v>1295</v>
      </c>
      <c r="C23" s="166" t="s">
        <v>1293</v>
      </c>
      <c r="D23" s="166" t="s">
        <v>1294</v>
      </c>
      <c r="E23" s="188" t="s">
        <v>165</v>
      </c>
      <c r="F23" s="163" t="s">
        <v>166</v>
      </c>
      <c r="G23" s="163" t="s">
        <v>170</v>
      </c>
      <c r="H23" s="194" t="s">
        <v>217</v>
      </c>
      <c r="I23" s="194" t="s">
        <v>218</v>
      </c>
      <c r="J23" s="194" t="s">
        <v>173</v>
      </c>
      <c r="K23" s="194">
        <v>19</v>
      </c>
      <c r="L23" s="194">
        <v>2011</v>
      </c>
      <c r="M23" s="256">
        <v>21.55</v>
      </c>
      <c r="N23" s="256">
        <v>9.17</v>
      </c>
      <c r="O23" s="256">
        <v>2364</v>
      </c>
      <c r="P23" s="256">
        <v>2365</v>
      </c>
      <c r="Q23" s="242">
        <f t="shared" si="0"/>
        <v>2364.5</v>
      </c>
      <c r="R23" s="291"/>
    </row>
    <row r="24" spans="1:18" x14ac:dyDescent="0.25">
      <c r="A24" s="104" t="s">
        <v>487</v>
      </c>
      <c r="B24" s="285" t="s">
        <v>1295</v>
      </c>
      <c r="C24" s="166" t="s">
        <v>1293</v>
      </c>
      <c r="D24" s="166" t="s">
        <v>1294</v>
      </c>
      <c r="E24" s="188" t="s">
        <v>165</v>
      </c>
      <c r="F24" s="163" t="s">
        <v>166</v>
      </c>
      <c r="G24" s="163" t="s">
        <v>170</v>
      </c>
      <c r="H24" s="194" t="s">
        <v>219</v>
      </c>
      <c r="I24" s="194" t="s">
        <v>218</v>
      </c>
      <c r="J24" s="194" t="s">
        <v>173</v>
      </c>
      <c r="K24" s="194">
        <v>20</v>
      </c>
      <c r="L24" s="194">
        <v>2011</v>
      </c>
      <c r="M24" s="256">
        <v>21.55</v>
      </c>
      <c r="N24" s="256">
        <v>9.17</v>
      </c>
      <c r="O24" s="256">
        <v>6897</v>
      </c>
      <c r="P24" s="256">
        <v>6897</v>
      </c>
      <c r="Q24" s="242">
        <f t="shared" si="0"/>
        <v>6897</v>
      </c>
      <c r="R24" s="291"/>
    </row>
    <row r="25" spans="1:18" x14ac:dyDescent="0.25">
      <c r="A25" s="104" t="s">
        <v>487</v>
      </c>
      <c r="B25" s="285" t="s">
        <v>1295</v>
      </c>
      <c r="C25" s="166" t="s">
        <v>1293</v>
      </c>
      <c r="D25" s="166" t="s">
        <v>1294</v>
      </c>
      <c r="E25" s="188" t="s">
        <v>165</v>
      </c>
      <c r="F25" s="163" t="s">
        <v>166</v>
      </c>
      <c r="G25" s="163" t="s">
        <v>170</v>
      </c>
      <c r="H25" s="194" t="s">
        <v>1306</v>
      </c>
      <c r="I25" s="194" t="s">
        <v>218</v>
      </c>
      <c r="J25" s="194" t="s">
        <v>173</v>
      </c>
      <c r="K25" s="194">
        <v>21</v>
      </c>
      <c r="L25" s="194">
        <v>2011</v>
      </c>
      <c r="M25" s="256">
        <v>21.55</v>
      </c>
      <c r="N25" s="256">
        <v>9.17</v>
      </c>
      <c r="O25" s="256">
        <v>4</v>
      </c>
      <c r="P25" s="256">
        <v>4</v>
      </c>
      <c r="Q25" s="242">
        <f t="shared" si="0"/>
        <v>4</v>
      </c>
      <c r="R25" s="291"/>
    </row>
    <row r="26" spans="1:18" x14ac:dyDescent="0.25">
      <c r="A26" s="104" t="s">
        <v>487</v>
      </c>
      <c r="B26" s="285" t="s">
        <v>1295</v>
      </c>
      <c r="C26" s="166" t="s">
        <v>1293</v>
      </c>
      <c r="D26" s="166" t="s">
        <v>1294</v>
      </c>
      <c r="E26" s="188" t="s">
        <v>165</v>
      </c>
      <c r="F26" s="163" t="s">
        <v>166</v>
      </c>
      <c r="G26" s="163" t="s">
        <v>170</v>
      </c>
      <c r="H26" s="194" t="s">
        <v>220</v>
      </c>
      <c r="I26" s="194" t="s">
        <v>221</v>
      </c>
      <c r="J26" s="194" t="s">
        <v>173</v>
      </c>
      <c r="K26" s="194">
        <v>22</v>
      </c>
      <c r="L26" s="194">
        <v>2011</v>
      </c>
      <c r="M26" s="256">
        <v>21.55</v>
      </c>
      <c r="N26" s="256">
        <v>9.17</v>
      </c>
      <c r="O26" s="256">
        <v>9950</v>
      </c>
      <c r="P26" s="256">
        <v>9949</v>
      </c>
      <c r="Q26" s="242">
        <f t="shared" si="0"/>
        <v>9949.5</v>
      </c>
      <c r="R26" s="291"/>
    </row>
    <row r="27" spans="1:18" x14ac:dyDescent="0.25">
      <c r="A27" s="104" t="s">
        <v>487</v>
      </c>
      <c r="B27" s="285" t="s">
        <v>1295</v>
      </c>
      <c r="C27" s="166" t="s">
        <v>1293</v>
      </c>
      <c r="D27" s="166" t="s">
        <v>1294</v>
      </c>
      <c r="E27" s="188" t="s">
        <v>165</v>
      </c>
      <c r="F27" s="163" t="s">
        <v>166</v>
      </c>
      <c r="G27" s="163" t="s">
        <v>170</v>
      </c>
      <c r="H27" s="194" t="s">
        <v>222</v>
      </c>
      <c r="I27" s="194" t="s">
        <v>1364</v>
      </c>
      <c r="J27" s="194" t="s">
        <v>173</v>
      </c>
      <c r="K27" s="194">
        <v>23</v>
      </c>
      <c r="L27" s="194">
        <v>2011</v>
      </c>
      <c r="M27" s="256">
        <v>21.55</v>
      </c>
      <c r="N27" s="256">
        <v>9.17</v>
      </c>
      <c r="O27" s="256">
        <v>21543</v>
      </c>
      <c r="P27" s="256">
        <v>21543</v>
      </c>
      <c r="Q27" s="242">
        <f t="shared" si="0"/>
        <v>21543</v>
      </c>
      <c r="R27" s="291"/>
    </row>
    <row r="28" spans="1:18" x14ac:dyDescent="0.25">
      <c r="A28" s="104" t="s">
        <v>487</v>
      </c>
      <c r="B28" s="285" t="s">
        <v>1295</v>
      </c>
      <c r="C28" s="166" t="s">
        <v>1293</v>
      </c>
      <c r="D28" s="166" t="s">
        <v>1294</v>
      </c>
      <c r="E28" s="188" t="s">
        <v>165</v>
      </c>
      <c r="F28" s="163" t="s">
        <v>166</v>
      </c>
      <c r="G28" s="163" t="s">
        <v>170</v>
      </c>
      <c r="H28" s="194" t="s">
        <v>1307</v>
      </c>
      <c r="I28" s="194" t="s">
        <v>221</v>
      </c>
      <c r="J28" s="194" t="s">
        <v>173</v>
      </c>
      <c r="K28" s="194">
        <v>24</v>
      </c>
      <c r="L28" s="194">
        <v>2011</v>
      </c>
      <c r="M28" s="256">
        <v>21.55</v>
      </c>
      <c r="N28" s="256">
        <v>9.17</v>
      </c>
      <c r="O28" s="256">
        <v>8227</v>
      </c>
      <c r="P28" s="256">
        <v>8227</v>
      </c>
      <c r="Q28" s="242">
        <f t="shared" si="0"/>
        <v>8227</v>
      </c>
      <c r="R28" s="291"/>
    </row>
    <row r="29" spans="1:18" x14ac:dyDescent="0.25">
      <c r="A29" s="104" t="s">
        <v>487</v>
      </c>
      <c r="B29" s="285" t="s">
        <v>1295</v>
      </c>
      <c r="C29" s="166" t="s">
        <v>1293</v>
      </c>
      <c r="D29" s="166" t="s">
        <v>1294</v>
      </c>
      <c r="E29" s="188" t="s">
        <v>165</v>
      </c>
      <c r="F29" s="163" t="s">
        <v>166</v>
      </c>
      <c r="G29" s="163" t="s">
        <v>170</v>
      </c>
      <c r="H29" s="194" t="s">
        <v>223</v>
      </c>
      <c r="I29" s="194" t="s">
        <v>1365</v>
      </c>
      <c r="J29" s="194" t="s">
        <v>61</v>
      </c>
      <c r="K29" s="194">
        <v>25</v>
      </c>
      <c r="L29" s="194">
        <v>2011</v>
      </c>
      <c r="M29" s="256">
        <v>21.55</v>
      </c>
      <c r="N29" s="256">
        <v>9.17</v>
      </c>
      <c r="O29" s="256">
        <v>520</v>
      </c>
      <c r="P29" s="256">
        <v>520</v>
      </c>
      <c r="Q29" s="242">
        <f t="shared" si="0"/>
        <v>520</v>
      </c>
      <c r="R29" s="291"/>
    </row>
    <row r="30" spans="1:18" x14ac:dyDescent="0.25">
      <c r="A30" s="104" t="s">
        <v>487</v>
      </c>
      <c r="B30" s="285" t="s">
        <v>1295</v>
      </c>
      <c r="C30" s="166" t="s">
        <v>1293</v>
      </c>
      <c r="D30" s="166" t="s">
        <v>1294</v>
      </c>
      <c r="E30" s="188" t="s">
        <v>165</v>
      </c>
      <c r="F30" s="163" t="s">
        <v>166</v>
      </c>
      <c r="G30" s="163" t="s">
        <v>170</v>
      </c>
      <c r="H30" s="194" t="s">
        <v>224</v>
      </c>
      <c r="I30" s="194" t="s">
        <v>225</v>
      </c>
      <c r="J30" s="194" t="s">
        <v>61</v>
      </c>
      <c r="K30" s="194">
        <v>26</v>
      </c>
      <c r="L30" s="194">
        <v>2011</v>
      </c>
      <c r="M30" s="256">
        <v>21.55</v>
      </c>
      <c r="N30" s="256">
        <v>9.17</v>
      </c>
      <c r="O30" s="256">
        <v>700</v>
      </c>
      <c r="P30" s="256">
        <v>700</v>
      </c>
      <c r="Q30" s="242">
        <f t="shared" si="0"/>
        <v>700</v>
      </c>
      <c r="R30" s="291"/>
    </row>
    <row r="31" spans="1:18" x14ac:dyDescent="0.25">
      <c r="A31" s="104" t="s">
        <v>487</v>
      </c>
      <c r="B31" s="285" t="s">
        <v>1295</v>
      </c>
      <c r="C31" s="166" t="s">
        <v>1293</v>
      </c>
      <c r="D31" s="166" t="s">
        <v>1294</v>
      </c>
      <c r="E31" s="188" t="s">
        <v>165</v>
      </c>
      <c r="F31" s="163" t="s">
        <v>166</v>
      </c>
      <c r="G31" s="163" t="s">
        <v>170</v>
      </c>
      <c r="H31" s="194" t="s">
        <v>226</v>
      </c>
      <c r="I31" s="194" t="s">
        <v>1366</v>
      </c>
      <c r="J31" s="194" t="s">
        <v>61</v>
      </c>
      <c r="K31" s="194">
        <v>27</v>
      </c>
      <c r="L31" s="194">
        <v>2011</v>
      </c>
      <c r="M31" s="256">
        <v>21.55</v>
      </c>
      <c r="N31" s="256">
        <v>9.17</v>
      </c>
      <c r="O31" s="256">
        <v>6</v>
      </c>
      <c r="P31" s="256">
        <v>6</v>
      </c>
      <c r="Q31" s="242">
        <f t="shared" si="0"/>
        <v>6</v>
      </c>
      <c r="R31" s="291"/>
    </row>
    <row r="32" spans="1:18" x14ac:dyDescent="0.25">
      <c r="A32" s="104" t="s">
        <v>487</v>
      </c>
      <c r="B32" s="285" t="s">
        <v>1295</v>
      </c>
      <c r="C32" s="166" t="s">
        <v>1293</v>
      </c>
      <c r="D32" s="166" t="s">
        <v>1294</v>
      </c>
      <c r="E32" s="188" t="s">
        <v>165</v>
      </c>
      <c r="F32" s="163" t="s">
        <v>166</v>
      </c>
      <c r="G32" s="163" t="s">
        <v>170</v>
      </c>
      <c r="H32" s="194" t="s">
        <v>227</v>
      </c>
      <c r="I32" s="194" t="s">
        <v>1335</v>
      </c>
      <c r="J32" s="194" t="s">
        <v>173</v>
      </c>
      <c r="K32" s="194">
        <v>28</v>
      </c>
      <c r="L32" s="194">
        <v>2011</v>
      </c>
      <c r="M32" s="256">
        <v>21.55</v>
      </c>
      <c r="N32" s="256">
        <v>9.17</v>
      </c>
      <c r="O32" s="256">
        <v>16915</v>
      </c>
      <c r="P32" s="256">
        <v>16915</v>
      </c>
      <c r="Q32" s="242">
        <f t="shared" si="0"/>
        <v>16915</v>
      </c>
      <c r="R32" s="291"/>
    </row>
    <row r="33" spans="1:18" x14ac:dyDescent="0.25">
      <c r="A33" s="104" t="s">
        <v>487</v>
      </c>
      <c r="B33" s="285" t="s">
        <v>1295</v>
      </c>
      <c r="C33" s="166" t="s">
        <v>1293</v>
      </c>
      <c r="D33" s="166" t="s">
        <v>1294</v>
      </c>
      <c r="E33" s="188" t="s">
        <v>165</v>
      </c>
      <c r="F33" s="163" t="s">
        <v>166</v>
      </c>
      <c r="G33" s="163" t="s">
        <v>170</v>
      </c>
      <c r="H33" s="194" t="s">
        <v>1308</v>
      </c>
      <c r="I33" s="194" t="s">
        <v>1309</v>
      </c>
      <c r="J33" s="194" t="s">
        <v>173</v>
      </c>
      <c r="K33" s="194">
        <v>29</v>
      </c>
      <c r="L33" s="194">
        <v>2011</v>
      </c>
      <c r="M33" s="256">
        <v>21.55</v>
      </c>
      <c r="N33" s="256">
        <v>9.17</v>
      </c>
      <c r="O33" s="256">
        <v>3590</v>
      </c>
      <c r="P33" s="256">
        <v>3590</v>
      </c>
      <c r="Q33" s="242">
        <f t="shared" si="0"/>
        <v>3590</v>
      </c>
      <c r="R33" s="291"/>
    </row>
    <row r="34" spans="1:18" x14ac:dyDescent="0.25">
      <c r="A34" s="104" t="s">
        <v>487</v>
      </c>
      <c r="B34" s="285" t="s">
        <v>1295</v>
      </c>
      <c r="C34" s="166" t="s">
        <v>1293</v>
      </c>
      <c r="D34" s="166" t="s">
        <v>1294</v>
      </c>
      <c r="E34" s="188" t="s">
        <v>165</v>
      </c>
      <c r="F34" s="163" t="s">
        <v>166</v>
      </c>
      <c r="G34" s="163" t="s">
        <v>170</v>
      </c>
      <c r="H34" s="194" t="s">
        <v>228</v>
      </c>
      <c r="I34" s="194" t="s">
        <v>229</v>
      </c>
      <c r="J34" s="194" t="s">
        <v>201</v>
      </c>
      <c r="K34" s="194">
        <v>30</v>
      </c>
      <c r="L34" s="194">
        <v>2011</v>
      </c>
      <c r="M34" s="256">
        <v>21.55</v>
      </c>
      <c r="N34" s="256">
        <v>9.17</v>
      </c>
      <c r="O34" s="256">
        <v>1986</v>
      </c>
      <c r="P34" s="256">
        <v>1986</v>
      </c>
      <c r="Q34" s="242">
        <f t="shared" si="0"/>
        <v>1986</v>
      </c>
      <c r="R34" s="291"/>
    </row>
    <row r="35" spans="1:18" x14ac:dyDescent="0.25">
      <c r="A35" s="104" t="s">
        <v>487</v>
      </c>
      <c r="B35" s="285" t="s">
        <v>1295</v>
      </c>
      <c r="C35" s="166" t="s">
        <v>1293</v>
      </c>
      <c r="D35" s="166" t="s">
        <v>1294</v>
      </c>
      <c r="E35" s="188" t="s">
        <v>165</v>
      </c>
      <c r="F35" s="163" t="s">
        <v>166</v>
      </c>
      <c r="G35" s="163" t="s">
        <v>170</v>
      </c>
      <c r="H35" s="194" t="s">
        <v>230</v>
      </c>
      <c r="I35" s="194" t="s">
        <v>1336</v>
      </c>
      <c r="J35" s="194" t="s">
        <v>201</v>
      </c>
      <c r="K35" s="194">
        <v>31</v>
      </c>
      <c r="L35" s="194">
        <v>2011</v>
      </c>
      <c r="M35" s="256">
        <v>21.55</v>
      </c>
      <c r="N35" s="256">
        <v>9.17</v>
      </c>
      <c r="O35" s="256">
        <v>1712</v>
      </c>
      <c r="P35" s="256">
        <v>1712</v>
      </c>
      <c r="Q35" s="242">
        <f t="shared" si="0"/>
        <v>1712</v>
      </c>
      <c r="R35" s="291"/>
    </row>
    <row r="36" spans="1:18" x14ac:dyDescent="0.25">
      <c r="A36" s="104" t="s">
        <v>487</v>
      </c>
      <c r="B36" s="285" t="s">
        <v>1295</v>
      </c>
      <c r="C36" s="166" t="s">
        <v>1293</v>
      </c>
      <c r="D36" s="166" t="s">
        <v>1294</v>
      </c>
      <c r="E36" s="188" t="s">
        <v>165</v>
      </c>
      <c r="F36" s="163" t="s">
        <v>166</v>
      </c>
      <c r="G36" s="163" t="s">
        <v>170</v>
      </c>
      <c r="H36" s="194" t="s">
        <v>231</v>
      </c>
      <c r="I36" s="194" t="s">
        <v>1337</v>
      </c>
      <c r="J36" s="194" t="s">
        <v>201</v>
      </c>
      <c r="K36" s="194">
        <v>32</v>
      </c>
      <c r="L36" s="194">
        <v>2011</v>
      </c>
      <c r="M36" s="256">
        <v>21.55</v>
      </c>
      <c r="N36" s="256">
        <v>9.17</v>
      </c>
      <c r="O36" s="256">
        <v>2020</v>
      </c>
      <c r="P36" s="256">
        <v>2020</v>
      </c>
      <c r="Q36" s="242">
        <f t="shared" si="0"/>
        <v>2020</v>
      </c>
      <c r="R36" s="291"/>
    </row>
    <row r="37" spans="1:18" x14ac:dyDescent="0.25">
      <c r="A37" s="104" t="s">
        <v>487</v>
      </c>
      <c r="B37" s="285" t="s">
        <v>1295</v>
      </c>
      <c r="C37" s="166" t="s">
        <v>1293</v>
      </c>
      <c r="D37" s="166" t="s">
        <v>1294</v>
      </c>
      <c r="E37" s="188" t="s">
        <v>165</v>
      </c>
      <c r="F37" s="163" t="s">
        <v>166</v>
      </c>
      <c r="G37" s="163" t="s">
        <v>170</v>
      </c>
      <c r="H37" s="194" t="s">
        <v>1367</v>
      </c>
      <c r="I37" s="194" t="s">
        <v>1368</v>
      </c>
      <c r="J37" s="194" t="s">
        <v>61</v>
      </c>
      <c r="K37" s="194">
        <v>33</v>
      </c>
      <c r="L37" s="194">
        <v>2011</v>
      </c>
      <c r="M37" s="256">
        <v>21.55</v>
      </c>
      <c r="N37" s="256">
        <v>9.17</v>
      </c>
      <c r="O37" s="256">
        <v>5760</v>
      </c>
      <c r="P37" s="256">
        <v>5761</v>
      </c>
      <c r="Q37" s="242">
        <f t="shared" si="0"/>
        <v>5760.5</v>
      </c>
      <c r="R37" s="291"/>
    </row>
    <row r="38" spans="1:18" x14ac:dyDescent="0.25">
      <c r="A38" s="104" t="s">
        <v>487</v>
      </c>
      <c r="B38" s="285" t="s">
        <v>1295</v>
      </c>
      <c r="C38" s="166" t="s">
        <v>1293</v>
      </c>
      <c r="D38" s="166" t="s">
        <v>1294</v>
      </c>
      <c r="E38" s="188" t="s">
        <v>165</v>
      </c>
      <c r="F38" s="163" t="s">
        <v>166</v>
      </c>
      <c r="G38" s="163" t="s">
        <v>170</v>
      </c>
      <c r="H38" s="194" t="s">
        <v>1310</v>
      </c>
      <c r="I38" s="194" t="s">
        <v>1338</v>
      </c>
      <c r="J38" s="194" t="s">
        <v>61</v>
      </c>
      <c r="K38" s="194">
        <v>34</v>
      </c>
      <c r="L38" s="194">
        <v>2011</v>
      </c>
      <c r="M38" s="256">
        <v>21.55</v>
      </c>
      <c r="N38" s="256">
        <v>9.17</v>
      </c>
      <c r="O38" s="256">
        <v>186</v>
      </c>
      <c r="P38" s="256">
        <v>186</v>
      </c>
      <c r="Q38" s="242">
        <f t="shared" si="0"/>
        <v>186</v>
      </c>
      <c r="R38" s="291"/>
    </row>
    <row r="39" spans="1:18" x14ac:dyDescent="0.25">
      <c r="A39" s="104" t="s">
        <v>487</v>
      </c>
      <c r="B39" s="285" t="s">
        <v>1295</v>
      </c>
      <c r="C39" s="166" t="s">
        <v>1293</v>
      </c>
      <c r="D39" s="166" t="s">
        <v>1294</v>
      </c>
      <c r="E39" s="188" t="s">
        <v>165</v>
      </c>
      <c r="F39" s="163" t="s">
        <v>166</v>
      </c>
      <c r="G39" s="163" t="s">
        <v>170</v>
      </c>
      <c r="H39" s="194" t="s">
        <v>232</v>
      </c>
      <c r="I39" s="194" t="s">
        <v>1369</v>
      </c>
      <c r="J39" s="194" t="s">
        <v>61</v>
      </c>
      <c r="K39" s="194">
        <v>35</v>
      </c>
      <c r="L39" s="194">
        <v>2011</v>
      </c>
      <c r="M39" s="256">
        <v>21.55</v>
      </c>
      <c r="N39" s="256">
        <v>9.17</v>
      </c>
      <c r="O39" s="256">
        <v>24</v>
      </c>
      <c r="P39" s="256">
        <v>24</v>
      </c>
      <c r="Q39" s="242">
        <f t="shared" si="0"/>
        <v>24</v>
      </c>
      <c r="R39" s="291"/>
    </row>
    <row r="40" spans="1:18" x14ac:dyDescent="0.25">
      <c r="A40" s="104" t="s">
        <v>487</v>
      </c>
      <c r="B40" s="285" t="s">
        <v>1295</v>
      </c>
      <c r="C40" s="166" t="s">
        <v>1293</v>
      </c>
      <c r="D40" s="166" t="s">
        <v>1294</v>
      </c>
      <c r="E40" s="188" t="s">
        <v>165</v>
      </c>
      <c r="F40" s="163" t="s">
        <v>166</v>
      </c>
      <c r="G40" s="163" t="s">
        <v>170</v>
      </c>
      <c r="H40" s="194" t="s">
        <v>233</v>
      </c>
      <c r="I40" s="194" t="s">
        <v>234</v>
      </c>
      <c r="J40" s="194" t="s">
        <v>61</v>
      </c>
      <c r="K40" s="194">
        <v>36</v>
      </c>
      <c r="L40" s="194">
        <v>2011</v>
      </c>
      <c r="M40" s="256">
        <v>21.55</v>
      </c>
      <c r="N40" s="256">
        <v>9.17</v>
      </c>
      <c r="O40" s="256">
        <v>1523</v>
      </c>
      <c r="P40" s="256">
        <v>1524</v>
      </c>
      <c r="Q40" s="242">
        <f t="shared" si="0"/>
        <v>1523.5</v>
      </c>
      <c r="R40" s="291"/>
    </row>
    <row r="41" spans="1:18" x14ac:dyDescent="0.25">
      <c r="A41" s="104" t="s">
        <v>487</v>
      </c>
      <c r="B41" s="285" t="s">
        <v>1295</v>
      </c>
      <c r="C41" s="166" t="s">
        <v>1293</v>
      </c>
      <c r="D41" s="166" t="s">
        <v>1294</v>
      </c>
      <c r="E41" s="188" t="s">
        <v>165</v>
      </c>
      <c r="F41" s="163" t="s">
        <v>166</v>
      </c>
      <c r="G41" s="163" t="s">
        <v>170</v>
      </c>
      <c r="H41" s="194" t="s">
        <v>235</v>
      </c>
      <c r="I41" s="194" t="s">
        <v>1311</v>
      </c>
      <c r="J41" s="194" t="s">
        <v>201</v>
      </c>
      <c r="K41" s="194">
        <v>37</v>
      </c>
      <c r="L41" s="194">
        <v>2011</v>
      </c>
      <c r="M41" s="256">
        <v>21.55</v>
      </c>
      <c r="N41" s="256">
        <v>9.17</v>
      </c>
      <c r="O41" s="256">
        <v>1</v>
      </c>
      <c r="P41" s="256">
        <v>1</v>
      </c>
      <c r="Q41" s="242">
        <f t="shared" si="0"/>
        <v>1</v>
      </c>
      <c r="R41" s="291"/>
    </row>
    <row r="42" spans="1:18" x14ac:dyDescent="0.25">
      <c r="A42" s="104" t="s">
        <v>487</v>
      </c>
      <c r="B42" s="285" t="s">
        <v>1295</v>
      </c>
      <c r="C42" s="166" t="s">
        <v>1293</v>
      </c>
      <c r="D42" s="166" t="s">
        <v>1294</v>
      </c>
      <c r="E42" s="188" t="s">
        <v>165</v>
      </c>
      <c r="F42" s="163" t="s">
        <v>166</v>
      </c>
      <c r="G42" s="163" t="s">
        <v>170</v>
      </c>
      <c r="H42" s="194" t="s">
        <v>237</v>
      </c>
      <c r="I42" s="194" t="s">
        <v>238</v>
      </c>
      <c r="J42" s="194" t="s">
        <v>201</v>
      </c>
      <c r="K42" s="194">
        <v>38</v>
      </c>
      <c r="L42" s="194">
        <v>2011</v>
      </c>
      <c r="M42" s="256">
        <v>21.55</v>
      </c>
      <c r="N42" s="256">
        <v>9.17</v>
      </c>
      <c r="O42" s="256">
        <v>139</v>
      </c>
      <c r="P42" s="256">
        <v>139</v>
      </c>
      <c r="Q42" s="242">
        <f t="shared" si="0"/>
        <v>139</v>
      </c>
      <c r="R42" s="291"/>
    </row>
    <row r="43" spans="1:18" x14ac:dyDescent="0.25">
      <c r="A43" s="104" t="s">
        <v>487</v>
      </c>
      <c r="B43" s="285" t="s">
        <v>1295</v>
      </c>
      <c r="C43" s="166" t="s">
        <v>1293</v>
      </c>
      <c r="D43" s="166" t="s">
        <v>1294</v>
      </c>
      <c r="E43" s="188" t="s">
        <v>165</v>
      </c>
      <c r="F43" s="163" t="s">
        <v>166</v>
      </c>
      <c r="G43" s="163" t="s">
        <v>170</v>
      </c>
      <c r="H43" s="194" t="s">
        <v>63</v>
      </c>
      <c r="I43" s="194" t="s">
        <v>1370</v>
      </c>
      <c r="J43" s="194" t="s">
        <v>64</v>
      </c>
      <c r="K43" s="194">
        <v>39</v>
      </c>
      <c r="L43" s="194">
        <v>2011</v>
      </c>
      <c r="M43" s="256">
        <v>21.55</v>
      </c>
      <c r="N43" s="256">
        <v>9.17</v>
      </c>
      <c r="O43" s="256">
        <v>10</v>
      </c>
      <c r="P43" s="256">
        <v>10</v>
      </c>
      <c r="Q43" s="242">
        <f t="shared" si="0"/>
        <v>10</v>
      </c>
      <c r="R43" s="291"/>
    </row>
    <row r="44" spans="1:18" x14ac:dyDescent="0.25">
      <c r="A44" s="104" t="s">
        <v>487</v>
      </c>
      <c r="B44" s="285" t="s">
        <v>1295</v>
      </c>
      <c r="C44" s="166" t="s">
        <v>1293</v>
      </c>
      <c r="D44" s="166" t="s">
        <v>1294</v>
      </c>
      <c r="E44" s="188" t="s">
        <v>165</v>
      </c>
      <c r="F44" s="163" t="s">
        <v>166</v>
      </c>
      <c r="G44" s="163" t="s">
        <v>170</v>
      </c>
      <c r="H44" s="194" t="s">
        <v>239</v>
      </c>
      <c r="I44" s="194" t="s">
        <v>214</v>
      </c>
      <c r="J44" s="194" t="s">
        <v>64</v>
      </c>
      <c r="K44" s="194">
        <v>40</v>
      </c>
      <c r="L44" s="194">
        <v>2011</v>
      </c>
      <c r="M44" s="256">
        <v>21.55</v>
      </c>
      <c r="N44" s="256">
        <v>9.17</v>
      </c>
      <c r="O44" s="256">
        <v>21</v>
      </c>
      <c r="P44" s="256">
        <v>21</v>
      </c>
      <c r="Q44" s="242">
        <f t="shared" si="0"/>
        <v>21</v>
      </c>
      <c r="R44" s="291"/>
    </row>
    <row r="45" spans="1:18" x14ac:dyDescent="0.25">
      <c r="A45" s="104" t="s">
        <v>487</v>
      </c>
      <c r="B45" s="285" t="s">
        <v>1295</v>
      </c>
      <c r="C45" s="166" t="s">
        <v>1293</v>
      </c>
      <c r="D45" s="166" t="s">
        <v>1294</v>
      </c>
      <c r="E45" s="188" t="s">
        <v>165</v>
      </c>
      <c r="F45" s="163" t="s">
        <v>166</v>
      </c>
      <c r="G45" s="163" t="s">
        <v>170</v>
      </c>
      <c r="H45" s="194" t="s">
        <v>240</v>
      </c>
      <c r="I45" s="194" t="s">
        <v>241</v>
      </c>
      <c r="J45" s="194" t="s">
        <v>64</v>
      </c>
      <c r="K45" s="194">
        <v>41</v>
      </c>
      <c r="L45" s="194">
        <v>2011</v>
      </c>
      <c r="M45" s="256">
        <v>21.55</v>
      </c>
      <c r="N45" s="256">
        <v>9.17</v>
      </c>
      <c r="O45" s="256">
        <v>1346</v>
      </c>
      <c r="P45" s="256">
        <v>1345</v>
      </c>
      <c r="Q45" s="242">
        <f t="shared" si="0"/>
        <v>1345.5</v>
      </c>
      <c r="R45" s="291"/>
    </row>
    <row r="46" spans="1:18" x14ac:dyDescent="0.25">
      <c r="A46" s="104" t="s">
        <v>487</v>
      </c>
      <c r="B46" s="285" t="s">
        <v>1295</v>
      </c>
      <c r="C46" s="166" t="s">
        <v>1293</v>
      </c>
      <c r="D46" s="166" t="s">
        <v>1294</v>
      </c>
      <c r="E46" s="188" t="s">
        <v>165</v>
      </c>
      <c r="F46" s="163" t="s">
        <v>166</v>
      </c>
      <c r="G46" s="163" t="s">
        <v>170</v>
      </c>
      <c r="H46" s="194" t="s">
        <v>242</v>
      </c>
      <c r="I46" s="194" t="s">
        <v>1312</v>
      </c>
      <c r="J46" s="194" t="s">
        <v>61</v>
      </c>
      <c r="K46" s="194">
        <v>42</v>
      </c>
      <c r="L46" s="194">
        <v>2011</v>
      </c>
      <c r="M46" s="256">
        <v>21.55</v>
      </c>
      <c r="N46" s="256">
        <v>9.17</v>
      </c>
      <c r="O46" s="256">
        <v>1732</v>
      </c>
      <c r="P46" s="256">
        <v>1733</v>
      </c>
      <c r="Q46" s="242">
        <f t="shared" si="0"/>
        <v>1732.5</v>
      </c>
      <c r="R46" s="291"/>
    </row>
    <row r="47" spans="1:18" x14ac:dyDescent="0.25">
      <c r="A47" s="104" t="s">
        <v>487</v>
      </c>
      <c r="B47" s="285" t="s">
        <v>1295</v>
      </c>
      <c r="C47" s="166" t="s">
        <v>1293</v>
      </c>
      <c r="D47" s="166" t="s">
        <v>1294</v>
      </c>
      <c r="E47" s="188" t="s">
        <v>165</v>
      </c>
      <c r="F47" s="163" t="s">
        <v>166</v>
      </c>
      <c r="G47" s="163" t="s">
        <v>170</v>
      </c>
      <c r="H47" s="194" t="s">
        <v>243</v>
      </c>
      <c r="I47" s="194" t="s">
        <v>244</v>
      </c>
      <c r="J47" s="194" t="s">
        <v>173</v>
      </c>
      <c r="K47" s="194">
        <v>43</v>
      </c>
      <c r="L47" s="194">
        <v>2011</v>
      </c>
      <c r="M47" s="256">
        <v>21.55</v>
      </c>
      <c r="N47" s="256">
        <v>9.17</v>
      </c>
      <c r="O47" s="256">
        <v>2</v>
      </c>
      <c r="P47" s="256">
        <v>2</v>
      </c>
      <c r="Q47" s="242">
        <f t="shared" si="0"/>
        <v>2</v>
      </c>
      <c r="R47" s="291"/>
    </row>
    <row r="48" spans="1:18" x14ac:dyDescent="0.25">
      <c r="A48" s="104" t="s">
        <v>487</v>
      </c>
      <c r="B48" s="285" t="s">
        <v>1295</v>
      </c>
      <c r="C48" s="166" t="s">
        <v>1293</v>
      </c>
      <c r="D48" s="166" t="s">
        <v>1294</v>
      </c>
      <c r="E48" s="188" t="s">
        <v>165</v>
      </c>
      <c r="F48" s="163" t="s">
        <v>166</v>
      </c>
      <c r="G48" s="163" t="s">
        <v>170</v>
      </c>
      <c r="H48" s="194" t="s">
        <v>1313</v>
      </c>
      <c r="I48" s="194" t="s">
        <v>1339</v>
      </c>
      <c r="J48" s="194" t="s">
        <v>173</v>
      </c>
      <c r="K48" s="194">
        <v>44</v>
      </c>
      <c r="L48" s="194">
        <v>2011</v>
      </c>
      <c r="M48" s="256">
        <v>21.55</v>
      </c>
      <c r="N48" s="256">
        <v>9.17</v>
      </c>
      <c r="O48" s="256">
        <v>1275</v>
      </c>
      <c r="P48" s="256">
        <v>1276</v>
      </c>
      <c r="Q48" s="242">
        <f t="shared" si="0"/>
        <v>1275.5</v>
      </c>
      <c r="R48" s="291"/>
    </row>
    <row r="49" spans="1:18" x14ac:dyDescent="0.25">
      <c r="A49" s="104" t="s">
        <v>487</v>
      </c>
      <c r="B49" s="285" t="s">
        <v>1295</v>
      </c>
      <c r="C49" s="166" t="s">
        <v>1293</v>
      </c>
      <c r="D49" s="166" t="s">
        <v>1294</v>
      </c>
      <c r="E49" s="188" t="s">
        <v>165</v>
      </c>
      <c r="F49" s="163" t="s">
        <v>166</v>
      </c>
      <c r="G49" s="163" t="s">
        <v>170</v>
      </c>
      <c r="H49" s="194" t="s">
        <v>245</v>
      </c>
      <c r="I49" s="194" t="s">
        <v>1314</v>
      </c>
      <c r="J49" s="194" t="s">
        <v>173</v>
      </c>
      <c r="K49" s="194">
        <v>45</v>
      </c>
      <c r="L49" s="194">
        <v>2011</v>
      </c>
      <c r="M49" s="256">
        <v>21.55</v>
      </c>
      <c r="N49" s="256">
        <v>9.17</v>
      </c>
      <c r="O49" s="256">
        <v>1527</v>
      </c>
      <c r="P49" s="256">
        <v>1528</v>
      </c>
      <c r="Q49" s="242">
        <f t="shared" si="0"/>
        <v>1527.5</v>
      </c>
      <c r="R49" s="291"/>
    </row>
    <row r="50" spans="1:18" x14ac:dyDescent="0.25">
      <c r="A50" s="104" t="s">
        <v>487</v>
      </c>
      <c r="B50" s="285" t="s">
        <v>1295</v>
      </c>
      <c r="C50" s="166" t="s">
        <v>1293</v>
      </c>
      <c r="D50" s="166" t="s">
        <v>1294</v>
      </c>
      <c r="E50" s="188" t="s">
        <v>165</v>
      </c>
      <c r="F50" s="163" t="s">
        <v>166</v>
      </c>
      <c r="G50" s="163" t="s">
        <v>170</v>
      </c>
      <c r="H50" s="194" t="s">
        <v>1315</v>
      </c>
      <c r="I50" s="194" t="s">
        <v>1340</v>
      </c>
      <c r="J50" s="194" t="s">
        <v>173</v>
      </c>
      <c r="K50" s="194">
        <v>46</v>
      </c>
      <c r="L50" s="194">
        <v>2011</v>
      </c>
      <c r="M50" s="256">
        <v>21.55</v>
      </c>
      <c r="N50" s="256">
        <v>9.17</v>
      </c>
      <c r="O50" s="256">
        <v>8</v>
      </c>
      <c r="P50" s="256">
        <v>9</v>
      </c>
      <c r="Q50" s="242">
        <f t="shared" si="0"/>
        <v>8.5</v>
      </c>
      <c r="R50" s="291"/>
    </row>
    <row r="51" spans="1:18" x14ac:dyDescent="0.25">
      <c r="A51" s="104" t="s">
        <v>487</v>
      </c>
      <c r="B51" s="285" t="s">
        <v>1295</v>
      </c>
      <c r="C51" s="166" t="s">
        <v>1293</v>
      </c>
      <c r="D51" s="166" t="s">
        <v>1294</v>
      </c>
      <c r="E51" s="188" t="s">
        <v>165</v>
      </c>
      <c r="F51" s="163" t="s">
        <v>166</v>
      </c>
      <c r="G51" s="163" t="s">
        <v>170</v>
      </c>
      <c r="H51" s="194" t="s">
        <v>1316</v>
      </c>
      <c r="I51" s="194" t="s">
        <v>1340</v>
      </c>
      <c r="J51" s="194" t="s">
        <v>173</v>
      </c>
      <c r="K51" s="194">
        <v>47</v>
      </c>
      <c r="L51" s="194">
        <v>2011</v>
      </c>
      <c r="M51" s="256">
        <v>21.55</v>
      </c>
      <c r="N51" s="256">
        <v>9.17</v>
      </c>
      <c r="O51" s="256">
        <v>1570</v>
      </c>
      <c r="P51" s="256">
        <v>1571</v>
      </c>
      <c r="Q51" s="242">
        <f t="shared" si="0"/>
        <v>1570.5</v>
      </c>
      <c r="R51" s="291"/>
    </row>
    <row r="52" spans="1:18" x14ac:dyDescent="0.25">
      <c r="A52" s="104" t="s">
        <v>487</v>
      </c>
      <c r="B52" s="285" t="s">
        <v>1295</v>
      </c>
      <c r="C52" s="166" t="s">
        <v>1293</v>
      </c>
      <c r="D52" s="166" t="s">
        <v>1294</v>
      </c>
      <c r="E52" s="188" t="s">
        <v>165</v>
      </c>
      <c r="F52" s="163" t="s">
        <v>166</v>
      </c>
      <c r="G52" s="163" t="s">
        <v>170</v>
      </c>
      <c r="H52" s="194" t="s">
        <v>1317</v>
      </c>
      <c r="I52" s="194" t="s">
        <v>1318</v>
      </c>
      <c r="J52" s="194" t="s">
        <v>173</v>
      </c>
      <c r="K52" s="194">
        <v>48</v>
      </c>
      <c r="L52" s="194">
        <v>2011</v>
      </c>
      <c r="M52" s="256">
        <v>21.55</v>
      </c>
      <c r="N52" s="256">
        <v>9.17</v>
      </c>
      <c r="O52" s="256">
        <v>7</v>
      </c>
      <c r="P52" s="256">
        <v>7</v>
      </c>
      <c r="Q52" s="242">
        <f t="shared" si="0"/>
        <v>7</v>
      </c>
      <c r="R52" s="291"/>
    </row>
    <row r="53" spans="1:18" x14ac:dyDescent="0.25">
      <c r="A53" s="104" t="s">
        <v>487</v>
      </c>
      <c r="B53" s="285" t="s">
        <v>1295</v>
      </c>
      <c r="C53" s="166" t="s">
        <v>1293</v>
      </c>
      <c r="D53" s="166" t="s">
        <v>1294</v>
      </c>
      <c r="E53" s="188" t="s">
        <v>165</v>
      </c>
      <c r="F53" s="163" t="s">
        <v>166</v>
      </c>
      <c r="G53" s="163" t="s">
        <v>170</v>
      </c>
      <c r="H53" s="194" t="s">
        <v>277</v>
      </c>
      <c r="I53" s="194" t="s">
        <v>1341</v>
      </c>
      <c r="J53" s="194" t="s">
        <v>64</v>
      </c>
      <c r="K53" s="194">
        <v>49</v>
      </c>
      <c r="L53" s="194">
        <v>2011</v>
      </c>
      <c r="M53" s="256">
        <v>21.55</v>
      </c>
      <c r="N53" s="256">
        <v>9.17</v>
      </c>
      <c r="O53" s="256">
        <v>1220</v>
      </c>
      <c r="P53" s="256">
        <v>1220</v>
      </c>
      <c r="Q53" s="242">
        <f t="shared" si="0"/>
        <v>1220</v>
      </c>
      <c r="R53" s="291"/>
    </row>
    <row r="54" spans="1:18" x14ac:dyDescent="0.25">
      <c r="A54" s="104" t="s">
        <v>487</v>
      </c>
      <c r="B54" s="285" t="s">
        <v>1295</v>
      </c>
      <c r="C54" s="166" t="s">
        <v>1293</v>
      </c>
      <c r="D54" s="166" t="s">
        <v>1294</v>
      </c>
      <c r="E54" s="188" t="s">
        <v>165</v>
      </c>
      <c r="F54" s="163" t="s">
        <v>166</v>
      </c>
      <c r="G54" s="163" t="s">
        <v>170</v>
      </c>
      <c r="H54" s="194" t="s">
        <v>1319</v>
      </c>
      <c r="I54" s="194" t="s">
        <v>66</v>
      </c>
      <c r="J54" s="194" t="s">
        <v>64</v>
      </c>
      <c r="K54" s="194">
        <v>50</v>
      </c>
      <c r="L54" s="194">
        <v>2011</v>
      </c>
      <c r="M54" s="256">
        <v>21.55</v>
      </c>
      <c r="N54" s="256">
        <v>9.17</v>
      </c>
      <c r="O54" s="256">
        <v>613</v>
      </c>
      <c r="P54" s="256">
        <v>613</v>
      </c>
      <c r="Q54" s="242">
        <f t="shared" si="0"/>
        <v>613</v>
      </c>
      <c r="R54" s="291"/>
    </row>
    <row r="55" spans="1:18" x14ac:dyDescent="0.25">
      <c r="A55" s="104" t="s">
        <v>487</v>
      </c>
      <c r="B55" s="285" t="s">
        <v>1295</v>
      </c>
      <c r="C55" s="166" t="s">
        <v>1293</v>
      </c>
      <c r="D55" s="166" t="s">
        <v>1294</v>
      </c>
      <c r="E55" s="188" t="s">
        <v>165</v>
      </c>
      <c r="F55" s="163" t="s">
        <v>166</v>
      </c>
      <c r="G55" s="163" t="s">
        <v>170</v>
      </c>
      <c r="H55" s="194" t="s">
        <v>184</v>
      </c>
      <c r="I55" s="194" t="s">
        <v>185</v>
      </c>
      <c r="J55" s="194" t="s">
        <v>64</v>
      </c>
      <c r="K55" s="194">
        <v>51</v>
      </c>
      <c r="L55" s="194">
        <v>2011</v>
      </c>
      <c r="M55" s="256">
        <v>21.55</v>
      </c>
      <c r="N55" s="256">
        <v>9.17</v>
      </c>
      <c r="O55" s="256">
        <v>2677</v>
      </c>
      <c r="P55" s="256">
        <v>2677</v>
      </c>
      <c r="Q55" s="242">
        <f t="shared" si="0"/>
        <v>2677</v>
      </c>
      <c r="R55" s="291"/>
    </row>
    <row r="56" spans="1:18" x14ac:dyDescent="0.25">
      <c r="A56" s="104" t="s">
        <v>487</v>
      </c>
      <c r="B56" s="285" t="s">
        <v>1295</v>
      </c>
      <c r="C56" s="166" t="s">
        <v>1293</v>
      </c>
      <c r="D56" s="166" t="s">
        <v>1294</v>
      </c>
      <c r="E56" s="188" t="s">
        <v>165</v>
      </c>
      <c r="F56" s="163" t="s">
        <v>166</v>
      </c>
      <c r="G56" s="163" t="s">
        <v>170</v>
      </c>
      <c r="H56" s="194" t="s">
        <v>160</v>
      </c>
      <c r="I56" s="194" t="s">
        <v>1371</v>
      </c>
      <c r="J56" s="194" t="s">
        <v>64</v>
      </c>
      <c r="K56" s="194">
        <v>52</v>
      </c>
      <c r="L56" s="194">
        <v>2011</v>
      </c>
      <c r="M56" s="256">
        <v>21.55</v>
      </c>
      <c r="N56" s="256">
        <v>9.17</v>
      </c>
      <c r="O56" s="256">
        <v>2277</v>
      </c>
      <c r="P56" s="256">
        <v>2278</v>
      </c>
      <c r="Q56" s="242">
        <f t="shared" si="0"/>
        <v>2277.5</v>
      </c>
      <c r="R56" s="291"/>
    </row>
    <row r="57" spans="1:18" x14ac:dyDescent="0.25">
      <c r="A57" s="104" t="s">
        <v>487</v>
      </c>
      <c r="B57" s="285" t="s">
        <v>1295</v>
      </c>
      <c r="C57" s="166" t="s">
        <v>1293</v>
      </c>
      <c r="D57" s="166" t="s">
        <v>1294</v>
      </c>
      <c r="E57" s="188" t="s">
        <v>165</v>
      </c>
      <c r="F57" s="163" t="s">
        <v>166</v>
      </c>
      <c r="G57" s="163" t="s">
        <v>170</v>
      </c>
      <c r="H57" s="194" t="s">
        <v>59</v>
      </c>
      <c r="I57" s="194" t="s">
        <v>60</v>
      </c>
      <c r="J57" s="194" t="s">
        <v>61</v>
      </c>
      <c r="K57" s="194">
        <v>53</v>
      </c>
      <c r="L57" s="194">
        <v>2011</v>
      </c>
      <c r="M57" s="256">
        <v>21.55</v>
      </c>
      <c r="N57" s="256">
        <v>9.17</v>
      </c>
      <c r="O57" s="256">
        <v>82</v>
      </c>
      <c r="P57" s="256">
        <v>83</v>
      </c>
      <c r="Q57" s="242">
        <f t="shared" si="0"/>
        <v>82.5</v>
      </c>
      <c r="R57" s="291"/>
    </row>
    <row r="58" spans="1:18" x14ac:dyDescent="0.25">
      <c r="A58" s="104" t="s">
        <v>487</v>
      </c>
      <c r="B58" s="285" t="s">
        <v>1295</v>
      </c>
      <c r="C58" s="166" t="s">
        <v>1293</v>
      </c>
      <c r="D58" s="166" t="s">
        <v>1294</v>
      </c>
      <c r="E58" s="188" t="s">
        <v>165</v>
      </c>
      <c r="F58" s="163" t="s">
        <v>166</v>
      </c>
      <c r="G58" s="163" t="s">
        <v>170</v>
      </c>
      <c r="H58" s="194" t="s">
        <v>164</v>
      </c>
      <c r="I58" s="194" t="s">
        <v>1342</v>
      </c>
      <c r="J58" s="194" t="s">
        <v>64</v>
      </c>
      <c r="K58" s="194">
        <v>54</v>
      </c>
      <c r="L58" s="194">
        <v>2011</v>
      </c>
      <c r="M58" s="256">
        <v>21.55</v>
      </c>
      <c r="N58" s="256">
        <v>9.17</v>
      </c>
      <c r="O58" s="256">
        <v>16042</v>
      </c>
      <c r="P58" s="256">
        <v>16042</v>
      </c>
      <c r="Q58" s="242">
        <f t="shared" si="0"/>
        <v>16042</v>
      </c>
      <c r="R58" s="291"/>
    </row>
    <row r="59" spans="1:18" x14ac:dyDescent="0.25">
      <c r="A59" s="104" t="s">
        <v>487</v>
      </c>
      <c r="B59" s="285" t="s">
        <v>1295</v>
      </c>
      <c r="C59" s="166" t="s">
        <v>1293</v>
      </c>
      <c r="D59" s="166" t="s">
        <v>1294</v>
      </c>
      <c r="E59" s="188" t="s">
        <v>165</v>
      </c>
      <c r="F59" s="163" t="s">
        <v>166</v>
      </c>
      <c r="G59" s="163" t="s">
        <v>170</v>
      </c>
      <c r="H59" s="194" t="s">
        <v>1320</v>
      </c>
      <c r="I59" s="194" t="s">
        <v>1372</v>
      </c>
      <c r="J59" s="194" t="s">
        <v>64</v>
      </c>
      <c r="K59" s="194">
        <v>55</v>
      </c>
      <c r="L59" s="194">
        <v>2011</v>
      </c>
      <c r="M59" s="256">
        <v>21.55</v>
      </c>
      <c r="N59" s="256">
        <v>9.17</v>
      </c>
      <c r="O59" s="256">
        <v>9461</v>
      </c>
      <c r="P59" s="256">
        <v>9462</v>
      </c>
      <c r="Q59" s="242">
        <f t="shared" si="0"/>
        <v>9461.5</v>
      </c>
      <c r="R59" s="291"/>
    </row>
    <row r="60" spans="1:18" x14ac:dyDescent="0.25">
      <c r="A60" s="104" t="s">
        <v>487</v>
      </c>
      <c r="B60" s="285" t="s">
        <v>1295</v>
      </c>
      <c r="C60" s="166" t="s">
        <v>1293</v>
      </c>
      <c r="D60" s="166" t="s">
        <v>1294</v>
      </c>
      <c r="E60" s="188" t="s">
        <v>165</v>
      </c>
      <c r="F60" s="163" t="s">
        <v>166</v>
      </c>
      <c r="G60" s="163" t="s">
        <v>170</v>
      </c>
      <c r="H60" s="194" t="s">
        <v>270</v>
      </c>
      <c r="I60" s="194" t="s">
        <v>271</v>
      </c>
      <c r="J60" s="194" t="s">
        <v>64</v>
      </c>
      <c r="K60" s="194">
        <v>56</v>
      </c>
      <c r="L60" s="194">
        <v>2011</v>
      </c>
      <c r="M60" s="256">
        <v>21.55</v>
      </c>
      <c r="N60" s="256">
        <v>9.17</v>
      </c>
      <c r="O60" s="256">
        <v>1755</v>
      </c>
      <c r="P60" s="256">
        <v>1755</v>
      </c>
      <c r="Q60" s="242">
        <f t="shared" si="0"/>
        <v>1755</v>
      </c>
      <c r="R60" s="291"/>
    </row>
    <row r="61" spans="1:18" x14ac:dyDescent="0.25">
      <c r="A61" s="104" t="s">
        <v>487</v>
      </c>
      <c r="B61" s="285" t="s">
        <v>1295</v>
      </c>
      <c r="C61" s="166" t="s">
        <v>1293</v>
      </c>
      <c r="D61" s="166" t="s">
        <v>1294</v>
      </c>
      <c r="E61" s="188" t="s">
        <v>165</v>
      </c>
      <c r="F61" s="163" t="s">
        <v>166</v>
      </c>
      <c r="G61" s="163" t="s">
        <v>170</v>
      </c>
      <c r="H61" s="194" t="s">
        <v>43</v>
      </c>
      <c r="I61" s="194" t="s">
        <v>44</v>
      </c>
      <c r="J61" s="194" t="s">
        <v>11</v>
      </c>
      <c r="K61" s="194">
        <v>57</v>
      </c>
      <c r="L61" s="194">
        <v>2011</v>
      </c>
      <c r="M61" s="256">
        <v>21.55</v>
      </c>
      <c r="N61" s="256">
        <v>9.17</v>
      </c>
      <c r="O61" s="256">
        <v>38</v>
      </c>
      <c r="P61" s="256">
        <v>39</v>
      </c>
      <c r="Q61" s="242">
        <f t="shared" si="0"/>
        <v>38.5</v>
      </c>
      <c r="R61" s="291"/>
    </row>
    <row r="62" spans="1:18" x14ac:dyDescent="0.25">
      <c r="A62" s="104" t="s">
        <v>487</v>
      </c>
      <c r="B62" s="285" t="s">
        <v>1295</v>
      </c>
      <c r="C62" s="166" t="s">
        <v>1293</v>
      </c>
      <c r="D62" s="166" t="s">
        <v>1294</v>
      </c>
      <c r="E62" s="188" t="s">
        <v>165</v>
      </c>
      <c r="F62" s="163" t="s">
        <v>166</v>
      </c>
      <c r="G62" s="163" t="s">
        <v>170</v>
      </c>
      <c r="H62" s="194" t="s">
        <v>45</v>
      </c>
      <c r="I62" s="194" t="s">
        <v>44</v>
      </c>
      <c r="J62" s="194" t="s">
        <v>11</v>
      </c>
      <c r="K62" s="194">
        <v>58</v>
      </c>
      <c r="L62" s="194">
        <v>2011</v>
      </c>
      <c r="M62" s="256">
        <v>21.55</v>
      </c>
      <c r="N62" s="256">
        <v>9.17</v>
      </c>
      <c r="O62" s="256">
        <v>33</v>
      </c>
      <c r="P62" s="256">
        <v>34</v>
      </c>
      <c r="Q62" s="242">
        <f t="shared" si="0"/>
        <v>33.5</v>
      </c>
      <c r="R62" s="291"/>
    </row>
    <row r="63" spans="1:18" x14ac:dyDescent="0.25">
      <c r="A63" s="104" t="s">
        <v>487</v>
      </c>
      <c r="B63" s="285" t="s">
        <v>1295</v>
      </c>
      <c r="C63" s="166" t="s">
        <v>1293</v>
      </c>
      <c r="D63" s="166" t="s">
        <v>1294</v>
      </c>
      <c r="E63" s="188" t="s">
        <v>165</v>
      </c>
      <c r="F63" s="163" t="s">
        <v>166</v>
      </c>
      <c r="G63" s="163" t="s">
        <v>170</v>
      </c>
      <c r="H63" s="194" t="s">
        <v>46</v>
      </c>
      <c r="I63" s="194" t="s">
        <v>1343</v>
      </c>
      <c r="J63" s="194" t="s">
        <v>11</v>
      </c>
      <c r="K63" s="194">
        <v>59</v>
      </c>
      <c r="L63" s="194">
        <v>2011</v>
      </c>
      <c r="M63" s="256">
        <v>21.55</v>
      </c>
      <c r="N63" s="256">
        <v>9.17</v>
      </c>
      <c r="O63" s="256">
        <v>299</v>
      </c>
      <c r="P63" s="256">
        <v>300</v>
      </c>
      <c r="Q63" s="242">
        <f t="shared" si="0"/>
        <v>299.5</v>
      </c>
      <c r="R63" s="291">
        <f>SUM(Q5:Q63)</f>
        <v>144343.5</v>
      </c>
    </row>
    <row r="64" spans="1:18" x14ac:dyDescent="0.25">
      <c r="A64" s="104" t="s">
        <v>487</v>
      </c>
      <c r="B64" s="285" t="s">
        <v>1295</v>
      </c>
      <c r="C64" s="166" t="s">
        <v>1293</v>
      </c>
      <c r="D64" s="166" t="s">
        <v>1294</v>
      </c>
      <c r="E64" s="163" t="s">
        <v>192</v>
      </c>
      <c r="F64" s="163" t="s">
        <v>193</v>
      </c>
      <c r="G64" s="163" t="s">
        <v>194</v>
      </c>
      <c r="H64" s="163" t="s">
        <v>304</v>
      </c>
      <c r="I64" s="163" t="s">
        <v>128</v>
      </c>
      <c r="J64" s="163" t="s">
        <v>74</v>
      </c>
      <c r="K64" s="163">
        <v>1</v>
      </c>
      <c r="L64" s="163">
        <v>2011</v>
      </c>
      <c r="M64" s="163">
        <v>21.55</v>
      </c>
      <c r="N64" s="267">
        <v>9.17</v>
      </c>
      <c r="O64" s="194">
        <v>2</v>
      </c>
      <c r="P64" s="163">
        <v>2</v>
      </c>
      <c r="Q64" s="164">
        <f>SUM(O64:P64)/2</f>
        <v>2</v>
      </c>
      <c r="R64" s="291"/>
    </row>
    <row r="65" spans="1:19" x14ac:dyDescent="0.25">
      <c r="A65" s="104" t="s">
        <v>487</v>
      </c>
      <c r="B65" s="285" t="s">
        <v>1295</v>
      </c>
      <c r="C65" s="166" t="s">
        <v>1293</v>
      </c>
      <c r="D65" s="166" t="s">
        <v>1294</v>
      </c>
      <c r="E65" s="163" t="s">
        <v>192</v>
      </c>
      <c r="F65" s="163" t="s">
        <v>193</v>
      </c>
      <c r="G65" s="163" t="s">
        <v>194</v>
      </c>
      <c r="H65" s="163" t="s">
        <v>1359</v>
      </c>
      <c r="I65" s="163" t="s">
        <v>1360</v>
      </c>
      <c r="J65" s="163" t="s">
        <v>74</v>
      </c>
      <c r="K65" s="163">
        <v>2</v>
      </c>
      <c r="L65" s="163">
        <v>2011</v>
      </c>
      <c r="M65" s="163">
        <v>21.55</v>
      </c>
      <c r="N65" s="267">
        <v>9.17</v>
      </c>
      <c r="O65" s="194">
        <v>17887</v>
      </c>
      <c r="P65" s="163">
        <v>17888</v>
      </c>
      <c r="Q65" s="164">
        <f t="shared" ref="Q65:Q74" si="1">SUM(O65:P65)/2</f>
        <v>17887.5</v>
      </c>
      <c r="R65" s="291"/>
    </row>
    <row r="66" spans="1:19" x14ac:dyDescent="0.25">
      <c r="A66" s="104" t="s">
        <v>487</v>
      </c>
      <c r="B66" s="285" t="s">
        <v>1295</v>
      </c>
      <c r="C66" s="166" t="s">
        <v>1293</v>
      </c>
      <c r="D66" s="166" t="s">
        <v>1294</v>
      </c>
      <c r="E66" s="163" t="s">
        <v>192</v>
      </c>
      <c r="F66" s="163" t="s">
        <v>193</v>
      </c>
      <c r="G66" s="163" t="s">
        <v>194</v>
      </c>
      <c r="H66" s="163" t="s">
        <v>299</v>
      </c>
      <c r="I66" s="163" t="s">
        <v>300</v>
      </c>
      <c r="J66" s="163" t="s">
        <v>74</v>
      </c>
      <c r="K66" s="163">
        <v>3</v>
      </c>
      <c r="L66" s="163">
        <v>2011</v>
      </c>
      <c r="M66" s="163">
        <v>21.55</v>
      </c>
      <c r="N66" s="267">
        <v>9.17</v>
      </c>
      <c r="O66" s="194">
        <v>2</v>
      </c>
      <c r="P66" s="163">
        <v>2</v>
      </c>
      <c r="Q66" s="164">
        <f t="shared" si="1"/>
        <v>2</v>
      </c>
      <c r="R66" s="291"/>
    </row>
    <row r="67" spans="1:19" x14ac:dyDescent="0.25">
      <c r="A67" s="104" t="s">
        <v>487</v>
      </c>
      <c r="B67" s="285" t="s">
        <v>1295</v>
      </c>
      <c r="C67" s="166" t="s">
        <v>1293</v>
      </c>
      <c r="D67" s="166" t="s">
        <v>1294</v>
      </c>
      <c r="E67" s="163" t="s">
        <v>192</v>
      </c>
      <c r="F67" s="163" t="s">
        <v>193</v>
      </c>
      <c r="G67" s="163" t="s">
        <v>194</v>
      </c>
      <c r="H67" s="163" t="s">
        <v>162</v>
      </c>
      <c r="I67" s="163" t="s">
        <v>40</v>
      </c>
      <c r="J67" s="163" t="s">
        <v>64</v>
      </c>
      <c r="K67" s="163">
        <v>4</v>
      </c>
      <c r="L67" s="163">
        <v>2011</v>
      </c>
      <c r="M67" s="163">
        <v>21.55</v>
      </c>
      <c r="N67" s="267">
        <v>9.17</v>
      </c>
      <c r="O67" s="194">
        <v>30</v>
      </c>
      <c r="P67" s="163">
        <v>30</v>
      </c>
      <c r="Q67" s="164">
        <f t="shared" si="1"/>
        <v>30</v>
      </c>
      <c r="R67" s="291"/>
    </row>
    <row r="68" spans="1:19" x14ac:dyDescent="0.25">
      <c r="A68" s="104" t="s">
        <v>487</v>
      </c>
      <c r="B68" s="285" t="s">
        <v>1295</v>
      </c>
      <c r="C68" s="166" t="s">
        <v>1293</v>
      </c>
      <c r="D68" s="166" t="s">
        <v>1294</v>
      </c>
      <c r="E68" s="163" t="s">
        <v>192</v>
      </c>
      <c r="F68" s="163" t="s">
        <v>193</v>
      </c>
      <c r="G68" s="163" t="s">
        <v>194</v>
      </c>
      <c r="H68" s="163" t="s">
        <v>163</v>
      </c>
      <c r="I68" s="163" t="s">
        <v>1342</v>
      </c>
      <c r="J68" s="163" t="s">
        <v>64</v>
      </c>
      <c r="K68" s="163">
        <v>5</v>
      </c>
      <c r="L68" s="163">
        <v>2011</v>
      </c>
      <c r="M68" s="163">
        <v>21.55</v>
      </c>
      <c r="N68" s="267">
        <v>9.17</v>
      </c>
      <c r="O68" s="194">
        <v>24370</v>
      </c>
      <c r="P68" s="163">
        <v>24370</v>
      </c>
      <c r="Q68" s="164">
        <f t="shared" si="1"/>
        <v>24370</v>
      </c>
      <c r="R68" s="291"/>
    </row>
    <row r="69" spans="1:19" x14ac:dyDescent="0.25">
      <c r="A69" s="104" t="s">
        <v>487</v>
      </c>
      <c r="B69" s="285" t="s">
        <v>1295</v>
      </c>
      <c r="C69" s="166" t="s">
        <v>1293</v>
      </c>
      <c r="D69" s="166" t="s">
        <v>1294</v>
      </c>
      <c r="E69" s="163" t="s">
        <v>192</v>
      </c>
      <c r="F69" s="163" t="s">
        <v>193</v>
      </c>
      <c r="G69" s="163" t="s">
        <v>194</v>
      </c>
      <c r="H69" s="163" t="s">
        <v>182</v>
      </c>
      <c r="I69" s="163" t="s">
        <v>183</v>
      </c>
      <c r="J69" s="163" t="s">
        <v>74</v>
      </c>
      <c r="K69" s="163">
        <v>6</v>
      </c>
      <c r="L69" s="163">
        <v>2011</v>
      </c>
      <c r="M69" s="163">
        <v>21.55</v>
      </c>
      <c r="N69" s="267">
        <v>9.17</v>
      </c>
      <c r="O69" s="194">
        <v>1</v>
      </c>
      <c r="P69" s="163">
        <v>1</v>
      </c>
      <c r="Q69" s="164">
        <f t="shared" si="1"/>
        <v>1</v>
      </c>
      <c r="R69" s="291"/>
    </row>
    <row r="70" spans="1:19" x14ac:dyDescent="0.25">
      <c r="A70" s="104" t="s">
        <v>487</v>
      </c>
      <c r="B70" s="285" t="s">
        <v>1295</v>
      </c>
      <c r="C70" s="166" t="s">
        <v>1293</v>
      </c>
      <c r="D70" s="166" t="s">
        <v>1294</v>
      </c>
      <c r="E70" s="163" t="s">
        <v>192</v>
      </c>
      <c r="F70" s="163" t="s">
        <v>193</v>
      </c>
      <c r="G70" s="163" t="s">
        <v>194</v>
      </c>
      <c r="H70" s="163" t="s">
        <v>1361</v>
      </c>
      <c r="I70" s="163" t="s">
        <v>1362</v>
      </c>
      <c r="J70" s="163" t="s">
        <v>74</v>
      </c>
      <c r="K70" s="163">
        <v>7</v>
      </c>
      <c r="L70" s="163">
        <v>2011</v>
      </c>
      <c r="M70" s="163">
        <v>21.55</v>
      </c>
      <c r="N70" s="267">
        <v>9.17</v>
      </c>
      <c r="O70" s="194">
        <v>8093</v>
      </c>
      <c r="P70" s="163">
        <v>8093</v>
      </c>
      <c r="Q70" s="164">
        <f t="shared" si="1"/>
        <v>8093</v>
      </c>
      <c r="R70" s="291"/>
    </row>
    <row r="71" spans="1:19" x14ac:dyDescent="0.25">
      <c r="A71" s="104" t="s">
        <v>487</v>
      </c>
      <c r="B71" s="285" t="s">
        <v>1295</v>
      </c>
      <c r="C71" s="166" t="s">
        <v>1293</v>
      </c>
      <c r="D71" s="166" t="s">
        <v>1294</v>
      </c>
      <c r="E71" s="163" t="s">
        <v>192</v>
      </c>
      <c r="F71" s="163" t="s">
        <v>193</v>
      </c>
      <c r="G71" s="163" t="s">
        <v>194</v>
      </c>
      <c r="H71" s="163" t="s">
        <v>1363</v>
      </c>
      <c r="I71" s="163" t="s">
        <v>257</v>
      </c>
      <c r="J71" s="163" t="s">
        <v>74</v>
      </c>
      <c r="K71" s="163">
        <v>8</v>
      </c>
      <c r="L71" s="163">
        <v>2011</v>
      </c>
      <c r="M71" s="163">
        <v>21.55</v>
      </c>
      <c r="N71" s="267">
        <v>9.17</v>
      </c>
      <c r="O71" s="194">
        <v>2829</v>
      </c>
      <c r="P71" s="163">
        <v>2828</v>
      </c>
      <c r="Q71" s="164">
        <f t="shared" si="1"/>
        <v>2828.5</v>
      </c>
      <c r="R71" s="291"/>
    </row>
    <row r="72" spans="1:19" x14ac:dyDescent="0.25">
      <c r="A72" s="104" t="s">
        <v>487</v>
      </c>
      <c r="B72" s="285" t="s">
        <v>1295</v>
      </c>
      <c r="C72" s="166" t="s">
        <v>1293</v>
      </c>
      <c r="D72" s="166" t="s">
        <v>1294</v>
      </c>
      <c r="E72" s="163" t="s">
        <v>192</v>
      </c>
      <c r="F72" s="163" t="s">
        <v>193</v>
      </c>
      <c r="G72" s="163" t="s">
        <v>194</v>
      </c>
      <c r="H72" s="163" t="s">
        <v>1344</v>
      </c>
      <c r="I72" s="163" t="s">
        <v>247</v>
      </c>
      <c r="J72" s="163" t="s">
        <v>74</v>
      </c>
      <c r="K72" s="163">
        <v>9</v>
      </c>
      <c r="L72" s="163">
        <v>2011</v>
      </c>
      <c r="M72" s="163">
        <v>21.55</v>
      </c>
      <c r="N72" s="267">
        <v>9.17</v>
      </c>
      <c r="O72" s="194">
        <v>7</v>
      </c>
      <c r="P72" s="163">
        <v>8</v>
      </c>
      <c r="Q72" s="164">
        <f t="shared" si="1"/>
        <v>7.5</v>
      </c>
      <c r="R72" s="291"/>
    </row>
    <row r="73" spans="1:19" x14ac:dyDescent="0.25">
      <c r="A73" s="104" t="s">
        <v>487</v>
      </c>
      <c r="B73" s="285" t="s">
        <v>1295</v>
      </c>
      <c r="C73" s="166" t="s">
        <v>1293</v>
      </c>
      <c r="D73" s="166" t="s">
        <v>1294</v>
      </c>
      <c r="E73" s="163" t="s">
        <v>192</v>
      </c>
      <c r="F73" s="163" t="s">
        <v>193</v>
      </c>
      <c r="G73" s="163" t="s">
        <v>194</v>
      </c>
      <c r="H73" s="163" t="s">
        <v>1345</v>
      </c>
      <c r="I73" s="163" t="s">
        <v>1373</v>
      </c>
      <c r="J73" s="163" t="s">
        <v>74</v>
      </c>
      <c r="K73" s="163">
        <v>10</v>
      </c>
      <c r="L73" s="163">
        <v>2011</v>
      </c>
      <c r="M73" s="163">
        <v>21.55</v>
      </c>
      <c r="N73" s="267">
        <v>9.17</v>
      </c>
      <c r="O73" s="194">
        <v>0</v>
      </c>
      <c r="P73" s="163">
        <v>1</v>
      </c>
      <c r="Q73" s="164">
        <f t="shared" si="1"/>
        <v>0.5</v>
      </c>
      <c r="R73" s="291"/>
    </row>
    <row r="74" spans="1:19" x14ac:dyDescent="0.25">
      <c r="A74" s="104" t="s">
        <v>487</v>
      </c>
      <c r="B74" s="285" t="s">
        <v>1295</v>
      </c>
      <c r="C74" s="166" t="s">
        <v>1293</v>
      </c>
      <c r="D74" s="166" t="s">
        <v>1294</v>
      </c>
      <c r="E74" s="163" t="s">
        <v>192</v>
      </c>
      <c r="F74" s="163" t="s">
        <v>193</v>
      </c>
      <c r="G74" s="163" t="s">
        <v>194</v>
      </c>
      <c r="H74" s="163" t="s">
        <v>1346</v>
      </c>
      <c r="I74" s="163" t="s">
        <v>248</v>
      </c>
      <c r="J74" s="163" t="s">
        <v>74</v>
      </c>
      <c r="K74" s="194">
        <v>11</v>
      </c>
      <c r="L74" s="194">
        <v>2011</v>
      </c>
      <c r="M74" s="267">
        <v>21.55</v>
      </c>
      <c r="N74" s="267">
        <v>9.17</v>
      </c>
      <c r="O74" s="194">
        <v>70</v>
      </c>
      <c r="P74" s="163">
        <v>71</v>
      </c>
      <c r="Q74" s="164">
        <f t="shared" si="1"/>
        <v>70.5</v>
      </c>
      <c r="R74" s="291">
        <f>SUM(Q64:Q74)</f>
        <v>53292.5</v>
      </c>
    </row>
    <row r="75" spans="1:19" x14ac:dyDescent="0.25">
      <c r="A75" s="104" t="s">
        <v>487</v>
      </c>
      <c r="B75" s="285" t="s">
        <v>1295</v>
      </c>
      <c r="C75" s="166" t="s">
        <v>1293</v>
      </c>
      <c r="D75" s="166" t="s">
        <v>1294</v>
      </c>
      <c r="E75" s="163">
        <v>2275050011</v>
      </c>
      <c r="F75" s="163" t="s">
        <v>199</v>
      </c>
      <c r="G75" s="163" t="s">
        <v>195</v>
      </c>
      <c r="H75" s="194" t="s">
        <v>92</v>
      </c>
      <c r="I75" s="194" t="s">
        <v>83</v>
      </c>
      <c r="J75" s="253" t="s">
        <v>93</v>
      </c>
      <c r="K75" s="256">
        <v>1</v>
      </c>
      <c r="L75" s="256">
        <v>2011</v>
      </c>
      <c r="M75" s="256">
        <v>21.55</v>
      </c>
      <c r="N75" s="256">
        <v>9.17</v>
      </c>
      <c r="O75" s="256">
        <v>9</v>
      </c>
      <c r="P75" s="163">
        <v>9</v>
      </c>
      <c r="Q75" s="164">
        <f>SUM(O75:P75)/2</f>
        <v>9</v>
      </c>
      <c r="R75" s="291"/>
      <c r="S75" s="290"/>
    </row>
    <row r="76" spans="1:19" x14ac:dyDescent="0.25">
      <c r="A76" s="104" t="s">
        <v>487</v>
      </c>
      <c r="B76" s="285" t="s">
        <v>1295</v>
      </c>
      <c r="C76" s="166" t="s">
        <v>1293</v>
      </c>
      <c r="D76" s="166" t="s">
        <v>1294</v>
      </c>
      <c r="E76" s="163">
        <v>2275050011</v>
      </c>
      <c r="F76" s="163" t="s">
        <v>199</v>
      </c>
      <c r="G76" s="163" t="s">
        <v>195</v>
      </c>
      <c r="H76" s="194" t="s">
        <v>96</v>
      </c>
      <c r="I76" s="194" t="s">
        <v>98</v>
      </c>
      <c r="J76" s="253" t="s">
        <v>93</v>
      </c>
      <c r="K76" s="256">
        <v>2</v>
      </c>
      <c r="L76" s="256">
        <v>2011</v>
      </c>
      <c r="M76" s="256">
        <v>21.55</v>
      </c>
      <c r="N76" s="256">
        <v>9.17</v>
      </c>
      <c r="O76" s="256">
        <v>15</v>
      </c>
      <c r="P76" s="163">
        <v>14</v>
      </c>
      <c r="Q76" s="164">
        <f t="shared" ref="Q76:Q108" si="2">SUM(O76:P76)/2</f>
        <v>14.5</v>
      </c>
      <c r="R76" s="291"/>
      <c r="S76" s="290"/>
    </row>
    <row r="77" spans="1:19" x14ac:dyDescent="0.25">
      <c r="A77" s="104" t="s">
        <v>487</v>
      </c>
      <c r="B77" s="285" t="s">
        <v>1295</v>
      </c>
      <c r="C77" s="166" t="s">
        <v>1293</v>
      </c>
      <c r="D77" s="166" t="s">
        <v>1294</v>
      </c>
      <c r="E77" s="163">
        <v>2275050011</v>
      </c>
      <c r="F77" s="163" t="s">
        <v>199</v>
      </c>
      <c r="G77" s="163" t="s">
        <v>195</v>
      </c>
      <c r="H77" s="194" t="s">
        <v>97</v>
      </c>
      <c r="I77" s="194" t="s">
        <v>98</v>
      </c>
      <c r="J77" s="253" t="s">
        <v>93</v>
      </c>
      <c r="K77" s="256">
        <v>3</v>
      </c>
      <c r="L77" s="256">
        <v>2011</v>
      </c>
      <c r="M77" s="256">
        <v>21.55</v>
      </c>
      <c r="N77" s="256">
        <v>9.17</v>
      </c>
      <c r="O77" s="256">
        <v>5</v>
      </c>
      <c r="P77" s="163">
        <v>6</v>
      </c>
      <c r="Q77" s="164">
        <f t="shared" si="2"/>
        <v>5.5</v>
      </c>
      <c r="R77" s="291"/>
      <c r="S77" s="290"/>
    </row>
    <row r="78" spans="1:19" x14ac:dyDescent="0.25">
      <c r="A78" s="104" t="s">
        <v>487</v>
      </c>
      <c r="B78" s="285" t="s">
        <v>1295</v>
      </c>
      <c r="C78" s="166" t="s">
        <v>1293</v>
      </c>
      <c r="D78" s="166" t="s">
        <v>1294</v>
      </c>
      <c r="E78" s="163">
        <v>2275050011</v>
      </c>
      <c r="F78" s="163" t="s">
        <v>199</v>
      </c>
      <c r="G78" s="163" t="s">
        <v>195</v>
      </c>
      <c r="H78" s="194" t="s">
        <v>99</v>
      </c>
      <c r="I78" s="194" t="s">
        <v>98</v>
      </c>
      <c r="J78" s="253" t="s">
        <v>93</v>
      </c>
      <c r="K78" s="256">
        <v>4</v>
      </c>
      <c r="L78" s="256">
        <v>2011</v>
      </c>
      <c r="M78" s="256">
        <v>21.55</v>
      </c>
      <c r="N78" s="256">
        <v>9.17</v>
      </c>
      <c r="O78" s="256">
        <v>1</v>
      </c>
      <c r="P78" s="163">
        <v>0</v>
      </c>
      <c r="Q78" s="164">
        <f t="shared" si="2"/>
        <v>0.5</v>
      </c>
      <c r="R78" s="291"/>
      <c r="S78" s="290"/>
    </row>
    <row r="79" spans="1:19" x14ac:dyDescent="0.25">
      <c r="A79" s="104" t="s">
        <v>487</v>
      </c>
      <c r="B79" s="285" t="s">
        <v>1295</v>
      </c>
      <c r="C79" s="166" t="s">
        <v>1293</v>
      </c>
      <c r="D79" s="166" t="s">
        <v>1294</v>
      </c>
      <c r="E79" s="163">
        <v>2275050011</v>
      </c>
      <c r="F79" s="163" t="s">
        <v>199</v>
      </c>
      <c r="G79" s="163" t="s">
        <v>195</v>
      </c>
      <c r="H79" s="194" t="s">
        <v>100</v>
      </c>
      <c r="I79" s="194" t="s">
        <v>83</v>
      </c>
      <c r="J79" s="253" t="s">
        <v>93</v>
      </c>
      <c r="K79" s="256">
        <v>5</v>
      </c>
      <c r="L79" s="256">
        <v>2011</v>
      </c>
      <c r="M79" s="256">
        <v>21.55</v>
      </c>
      <c r="N79" s="256">
        <v>9.17</v>
      </c>
      <c r="O79" s="256">
        <v>4</v>
      </c>
      <c r="P79" s="163">
        <v>3</v>
      </c>
      <c r="Q79" s="164">
        <f t="shared" si="2"/>
        <v>3.5</v>
      </c>
      <c r="R79" s="291"/>
      <c r="S79" s="290"/>
    </row>
    <row r="80" spans="1:19" x14ac:dyDescent="0.25">
      <c r="A80" s="104" t="s">
        <v>487</v>
      </c>
      <c r="B80" s="285" t="s">
        <v>1295</v>
      </c>
      <c r="C80" s="166" t="s">
        <v>1293</v>
      </c>
      <c r="D80" s="166" t="s">
        <v>1294</v>
      </c>
      <c r="E80" s="163">
        <v>2275050011</v>
      </c>
      <c r="F80" s="163" t="s">
        <v>199</v>
      </c>
      <c r="G80" s="163" t="s">
        <v>195</v>
      </c>
      <c r="H80" s="194" t="s">
        <v>101</v>
      </c>
      <c r="I80" s="194" t="s">
        <v>83</v>
      </c>
      <c r="J80" s="253" t="s">
        <v>93</v>
      </c>
      <c r="K80" s="256">
        <v>6</v>
      </c>
      <c r="L80" s="256">
        <v>2011</v>
      </c>
      <c r="M80" s="256">
        <v>21.55</v>
      </c>
      <c r="N80" s="256">
        <v>9.17</v>
      </c>
      <c r="O80" s="256">
        <v>7</v>
      </c>
      <c r="P80" s="163">
        <v>7</v>
      </c>
      <c r="Q80" s="164">
        <f t="shared" si="2"/>
        <v>7</v>
      </c>
      <c r="R80" s="291"/>
      <c r="S80" s="290"/>
    </row>
    <row r="81" spans="1:19" x14ac:dyDescent="0.25">
      <c r="A81" s="104" t="s">
        <v>487</v>
      </c>
      <c r="B81" s="285" t="s">
        <v>1295</v>
      </c>
      <c r="C81" s="166" t="s">
        <v>1293</v>
      </c>
      <c r="D81" s="166" t="s">
        <v>1294</v>
      </c>
      <c r="E81" s="163">
        <v>2275050011</v>
      </c>
      <c r="F81" s="163" t="s">
        <v>199</v>
      </c>
      <c r="G81" s="163" t="s">
        <v>195</v>
      </c>
      <c r="H81" s="194" t="s">
        <v>102</v>
      </c>
      <c r="I81" s="194" t="s">
        <v>98</v>
      </c>
      <c r="J81" s="253" t="s">
        <v>93</v>
      </c>
      <c r="K81" s="256">
        <v>7</v>
      </c>
      <c r="L81" s="256">
        <v>2011</v>
      </c>
      <c r="M81" s="256">
        <v>21.55</v>
      </c>
      <c r="N81" s="256">
        <v>9.17</v>
      </c>
      <c r="O81" s="256">
        <v>1</v>
      </c>
      <c r="P81" s="163">
        <v>0</v>
      </c>
      <c r="Q81" s="164">
        <f t="shared" si="2"/>
        <v>0.5</v>
      </c>
      <c r="R81" s="291"/>
      <c r="S81" s="290"/>
    </row>
    <row r="82" spans="1:19" x14ac:dyDescent="0.25">
      <c r="A82" s="104" t="s">
        <v>487</v>
      </c>
      <c r="B82" s="285" t="s">
        <v>1295</v>
      </c>
      <c r="C82" s="166" t="s">
        <v>1293</v>
      </c>
      <c r="D82" s="166" t="s">
        <v>1294</v>
      </c>
      <c r="E82" s="163">
        <v>2275050011</v>
      </c>
      <c r="F82" s="163" t="s">
        <v>199</v>
      </c>
      <c r="G82" s="163" t="s">
        <v>195</v>
      </c>
      <c r="H82" s="194" t="s">
        <v>104</v>
      </c>
      <c r="I82" s="194" t="s">
        <v>83</v>
      </c>
      <c r="J82" s="253" t="s">
        <v>93</v>
      </c>
      <c r="K82" s="256">
        <v>8</v>
      </c>
      <c r="L82" s="256">
        <v>2011</v>
      </c>
      <c r="M82" s="256">
        <v>21.55</v>
      </c>
      <c r="N82" s="256">
        <v>9.17</v>
      </c>
      <c r="O82" s="256">
        <v>7</v>
      </c>
      <c r="P82" s="163">
        <v>7</v>
      </c>
      <c r="Q82" s="164">
        <f t="shared" si="2"/>
        <v>7</v>
      </c>
      <c r="R82" s="291"/>
      <c r="S82" s="290"/>
    </row>
    <row r="83" spans="1:19" x14ac:dyDescent="0.25">
      <c r="A83" s="104" t="s">
        <v>487</v>
      </c>
      <c r="B83" s="285" t="s">
        <v>1295</v>
      </c>
      <c r="C83" s="166" t="s">
        <v>1293</v>
      </c>
      <c r="D83" s="166" t="s">
        <v>1294</v>
      </c>
      <c r="E83" s="163">
        <v>2275050011</v>
      </c>
      <c r="F83" s="163" t="s">
        <v>199</v>
      </c>
      <c r="G83" s="163" t="s">
        <v>195</v>
      </c>
      <c r="H83" s="194" t="s">
        <v>105</v>
      </c>
      <c r="I83" s="194" t="s">
        <v>83</v>
      </c>
      <c r="J83" s="253" t="s">
        <v>93</v>
      </c>
      <c r="K83" s="256">
        <v>9</v>
      </c>
      <c r="L83" s="256">
        <v>2011</v>
      </c>
      <c r="M83" s="256">
        <v>21.55</v>
      </c>
      <c r="N83" s="256">
        <v>9.17</v>
      </c>
      <c r="O83" s="256">
        <v>8</v>
      </c>
      <c r="P83" s="163">
        <v>9</v>
      </c>
      <c r="Q83" s="164">
        <f t="shared" si="2"/>
        <v>8.5</v>
      </c>
      <c r="R83" s="291"/>
      <c r="S83" s="290"/>
    </row>
    <row r="84" spans="1:19" x14ac:dyDescent="0.25">
      <c r="A84" s="104" t="s">
        <v>487</v>
      </c>
      <c r="B84" s="285" t="s">
        <v>1295</v>
      </c>
      <c r="C84" s="166" t="s">
        <v>1293</v>
      </c>
      <c r="D84" s="166" t="s">
        <v>1294</v>
      </c>
      <c r="E84" s="163">
        <v>2275050011</v>
      </c>
      <c r="F84" s="163" t="s">
        <v>199</v>
      </c>
      <c r="G84" s="163" t="s">
        <v>195</v>
      </c>
      <c r="H84" s="194" t="s">
        <v>106</v>
      </c>
      <c r="I84" s="194" t="s">
        <v>83</v>
      </c>
      <c r="J84" s="253" t="s">
        <v>93</v>
      </c>
      <c r="K84" s="256">
        <v>10</v>
      </c>
      <c r="L84" s="256">
        <v>2011</v>
      </c>
      <c r="M84" s="256">
        <v>21.55</v>
      </c>
      <c r="N84" s="256">
        <v>9.17</v>
      </c>
      <c r="O84" s="256">
        <v>4</v>
      </c>
      <c r="P84" s="163">
        <v>4</v>
      </c>
      <c r="Q84" s="164">
        <f t="shared" si="2"/>
        <v>4</v>
      </c>
      <c r="R84" s="291"/>
      <c r="S84" s="290"/>
    </row>
    <row r="85" spans="1:19" x14ac:dyDescent="0.25">
      <c r="A85" s="104" t="s">
        <v>487</v>
      </c>
      <c r="B85" s="285" t="s">
        <v>1295</v>
      </c>
      <c r="C85" s="166" t="s">
        <v>1293</v>
      </c>
      <c r="D85" s="166" t="s">
        <v>1294</v>
      </c>
      <c r="E85" s="163">
        <v>2275050011</v>
      </c>
      <c r="F85" s="163" t="s">
        <v>199</v>
      </c>
      <c r="G85" s="163" t="s">
        <v>195</v>
      </c>
      <c r="H85" s="194" t="s">
        <v>108</v>
      </c>
      <c r="I85" s="194" t="s">
        <v>83</v>
      </c>
      <c r="J85" s="253" t="s">
        <v>93</v>
      </c>
      <c r="K85" s="256">
        <v>11</v>
      </c>
      <c r="L85" s="256">
        <v>2011</v>
      </c>
      <c r="M85" s="256">
        <v>21.55</v>
      </c>
      <c r="N85" s="256">
        <v>9.17</v>
      </c>
      <c r="O85" s="256">
        <v>23</v>
      </c>
      <c r="P85" s="163">
        <v>23</v>
      </c>
      <c r="Q85" s="164">
        <f t="shared" si="2"/>
        <v>23</v>
      </c>
      <c r="R85" s="291"/>
      <c r="S85" s="290"/>
    </row>
    <row r="86" spans="1:19" x14ac:dyDescent="0.25">
      <c r="A86" s="104" t="s">
        <v>487</v>
      </c>
      <c r="B86" s="285" t="s">
        <v>1295</v>
      </c>
      <c r="C86" s="166" t="s">
        <v>1293</v>
      </c>
      <c r="D86" s="166" t="s">
        <v>1294</v>
      </c>
      <c r="E86" s="163">
        <v>2275050011</v>
      </c>
      <c r="F86" s="163" t="s">
        <v>199</v>
      </c>
      <c r="G86" s="163" t="s">
        <v>195</v>
      </c>
      <c r="H86" s="194" t="s">
        <v>111</v>
      </c>
      <c r="I86" s="194" t="s">
        <v>112</v>
      </c>
      <c r="J86" s="253" t="s">
        <v>93</v>
      </c>
      <c r="K86" s="256">
        <v>12</v>
      </c>
      <c r="L86" s="256">
        <v>2011</v>
      </c>
      <c r="M86" s="256">
        <v>21.55</v>
      </c>
      <c r="N86" s="256">
        <v>9.17</v>
      </c>
      <c r="O86" s="256">
        <v>3</v>
      </c>
      <c r="P86" s="163">
        <v>3</v>
      </c>
      <c r="Q86" s="164">
        <f t="shared" si="2"/>
        <v>3</v>
      </c>
      <c r="R86" s="291"/>
      <c r="S86" s="290"/>
    </row>
    <row r="87" spans="1:19" x14ac:dyDescent="0.25">
      <c r="A87" s="104" t="s">
        <v>487</v>
      </c>
      <c r="B87" s="285" t="s">
        <v>1295</v>
      </c>
      <c r="C87" s="166" t="s">
        <v>1293</v>
      </c>
      <c r="D87" s="166" t="s">
        <v>1294</v>
      </c>
      <c r="E87" s="163">
        <v>2275050011</v>
      </c>
      <c r="F87" s="163" t="s">
        <v>199</v>
      </c>
      <c r="G87" s="163" t="s">
        <v>195</v>
      </c>
      <c r="H87" s="194" t="s">
        <v>298</v>
      </c>
      <c r="I87" s="194" t="s">
        <v>83</v>
      </c>
      <c r="J87" s="253" t="s">
        <v>93</v>
      </c>
      <c r="K87" s="256">
        <v>13</v>
      </c>
      <c r="L87" s="256">
        <v>2011</v>
      </c>
      <c r="M87" s="256">
        <v>21.55</v>
      </c>
      <c r="N87" s="256">
        <v>9.17</v>
      </c>
      <c r="O87" s="256">
        <v>1</v>
      </c>
      <c r="P87" s="163">
        <v>0</v>
      </c>
      <c r="Q87" s="164">
        <f t="shared" si="2"/>
        <v>0.5</v>
      </c>
      <c r="R87" s="291"/>
      <c r="S87" s="290"/>
    </row>
    <row r="88" spans="1:19" x14ac:dyDescent="0.25">
      <c r="A88" s="104" t="s">
        <v>487</v>
      </c>
      <c r="B88" s="285" t="s">
        <v>1295</v>
      </c>
      <c r="C88" s="166" t="s">
        <v>1293</v>
      </c>
      <c r="D88" s="166" t="s">
        <v>1294</v>
      </c>
      <c r="E88" s="163">
        <v>2275050011</v>
      </c>
      <c r="F88" s="163" t="s">
        <v>199</v>
      </c>
      <c r="G88" s="163" t="s">
        <v>195</v>
      </c>
      <c r="H88" s="194" t="s">
        <v>123</v>
      </c>
      <c r="I88" s="194" t="s">
        <v>83</v>
      </c>
      <c r="J88" s="253" t="s">
        <v>93</v>
      </c>
      <c r="K88" s="256">
        <v>14</v>
      </c>
      <c r="L88" s="256">
        <v>2011</v>
      </c>
      <c r="M88" s="256">
        <v>21.55</v>
      </c>
      <c r="N88" s="256">
        <v>9.17</v>
      </c>
      <c r="O88" s="256">
        <v>2</v>
      </c>
      <c r="P88" s="163">
        <v>2</v>
      </c>
      <c r="Q88" s="164">
        <f t="shared" si="2"/>
        <v>2</v>
      </c>
      <c r="R88" s="291"/>
      <c r="S88" s="290"/>
    </row>
    <row r="89" spans="1:19" x14ac:dyDescent="0.25">
      <c r="A89" s="104" t="s">
        <v>487</v>
      </c>
      <c r="B89" s="285" t="s">
        <v>1295</v>
      </c>
      <c r="C89" s="166" t="s">
        <v>1293</v>
      </c>
      <c r="D89" s="166" t="s">
        <v>1294</v>
      </c>
      <c r="E89" s="163">
        <v>2275050011</v>
      </c>
      <c r="F89" s="163" t="s">
        <v>199</v>
      </c>
      <c r="G89" s="163" t="s">
        <v>195</v>
      </c>
      <c r="H89" s="194" t="s">
        <v>113</v>
      </c>
      <c r="I89" s="194" t="s">
        <v>80</v>
      </c>
      <c r="J89" s="253" t="s">
        <v>93</v>
      </c>
      <c r="K89" s="256">
        <v>15</v>
      </c>
      <c r="L89" s="256">
        <v>2011</v>
      </c>
      <c r="M89" s="256">
        <v>21.55</v>
      </c>
      <c r="N89" s="256">
        <v>9.17</v>
      </c>
      <c r="O89" s="256">
        <v>7</v>
      </c>
      <c r="P89" s="163">
        <v>7</v>
      </c>
      <c r="Q89" s="164">
        <f t="shared" si="2"/>
        <v>7</v>
      </c>
      <c r="R89" s="291"/>
      <c r="S89" s="290"/>
    </row>
    <row r="90" spans="1:19" x14ac:dyDescent="0.25">
      <c r="A90" s="104" t="s">
        <v>487</v>
      </c>
      <c r="B90" s="285" t="s">
        <v>1295</v>
      </c>
      <c r="C90" s="166" t="s">
        <v>1293</v>
      </c>
      <c r="D90" s="166" t="s">
        <v>1294</v>
      </c>
      <c r="E90" s="163">
        <v>2275050011</v>
      </c>
      <c r="F90" s="163" t="s">
        <v>199</v>
      </c>
      <c r="G90" s="163" t="s">
        <v>195</v>
      </c>
      <c r="H90" s="194" t="s">
        <v>114</v>
      </c>
      <c r="I90" s="194" t="s">
        <v>80</v>
      </c>
      <c r="J90" s="253" t="s">
        <v>93</v>
      </c>
      <c r="K90" s="256">
        <v>16</v>
      </c>
      <c r="L90" s="256">
        <v>2011</v>
      </c>
      <c r="M90" s="256">
        <v>21.55</v>
      </c>
      <c r="N90" s="256">
        <v>9.17</v>
      </c>
      <c r="O90" s="256">
        <v>1</v>
      </c>
      <c r="P90" s="163">
        <v>1</v>
      </c>
      <c r="Q90" s="164">
        <f t="shared" si="2"/>
        <v>1</v>
      </c>
      <c r="R90" s="291"/>
      <c r="S90" s="290"/>
    </row>
    <row r="91" spans="1:19" x14ac:dyDescent="0.25">
      <c r="A91" s="104" t="s">
        <v>487</v>
      </c>
      <c r="B91" s="285" t="s">
        <v>1295</v>
      </c>
      <c r="C91" s="166" t="s">
        <v>1293</v>
      </c>
      <c r="D91" s="166" t="s">
        <v>1294</v>
      </c>
      <c r="E91" s="163">
        <v>2275050011</v>
      </c>
      <c r="F91" s="163" t="s">
        <v>199</v>
      </c>
      <c r="G91" s="163" t="s">
        <v>195</v>
      </c>
      <c r="H91" s="194" t="s">
        <v>115</v>
      </c>
      <c r="I91" s="194" t="s">
        <v>83</v>
      </c>
      <c r="J91" s="253" t="s">
        <v>93</v>
      </c>
      <c r="K91" s="256">
        <v>17</v>
      </c>
      <c r="L91" s="256">
        <v>2011</v>
      </c>
      <c r="M91" s="256">
        <v>21.55</v>
      </c>
      <c r="N91" s="256">
        <v>9.17</v>
      </c>
      <c r="O91" s="256">
        <v>38</v>
      </c>
      <c r="P91" s="163">
        <v>37</v>
      </c>
      <c r="Q91" s="164">
        <f t="shared" si="2"/>
        <v>37.5</v>
      </c>
      <c r="R91" s="291"/>
      <c r="S91" s="290"/>
    </row>
    <row r="92" spans="1:19" x14ac:dyDescent="0.25">
      <c r="A92" s="104" t="s">
        <v>487</v>
      </c>
      <c r="B92" s="285" t="s">
        <v>1295</v>
      </c>
      <c r="C92" s="166" t="s">
        <v>1293</v>
      </c>
      <c r="D92" s="166" t="s">
        <v>1294</v>
      </c>
      <c r="E92" s="163">
        <v>2275050011</v>
      </c>
      <c r="F92" s="163" t="s">
        <v>199</v>
      </c>
      <c r="G92" s="163" t="s">
        <v>195</v>
      </c>
      <c r="H92" s="194" t="s">
        <v>116</v>
      </c>
      <c r="I92" s="194" t="s">
        <v>83</v>
      </c>
      <c r="J92" s="253" t="s">
        <v>93</v>
      </c>
      <c r="K92" s="256">
        <v>18</v>
      </c>
      <c r="L92" s="256">
        <v>2011</v>
      </c>
      <c r="M92" s="256">
        <v>21.55</v>
      </c>
      <c r="N92" s="256">
        <v>9.17</v>
      </c>
      <c r="O92" s="256">
        <v>12</v>
      </c>
      <c r="P92" s="163">
        <v>12</v>
      </c>
      <c r="Q92" s="164">
        <f t="shared" si="2"/>
        <v>12</v>
      </c>
      <c r="R92" s="291"/>
      <c r="S92" s="290"/>
    </row>
    <row r="93" spans="1:19" x14ac:dyDescent="0.25">
      <c r="A93" s="104" t="s">
        <v>487</v>
      </c>
      <c r="B93" s="285" t="s">
        <v>1295</v>
      </c>
      <c r="C93" s="166" t="s">
        <v>1293</v>
      </c>
      <c r="D93" s="166" t="s">
        <v>1294</v>
      </c>
      <c r="E93" s="163">
        <v>2275050011</v>
      </c>
      <c r="F93" s="163" t="s">
        <v>199</v>
      </c>
      <c r="G93" s="163" t="s">
        <v>195</v>
      </c>
      <c r="H93" s="194" t="s">
        <v>117</v>
      </c>
      <c r="I93" s="194" t="s">
        <v>98</v>
      </c>
      <c r="J93" s="253" t="s">
        <v>93</v>
      </c>
      <c r="K93" s="256">
        <v>19</v>
      </c>
      <c r="L93" s="256">
        <v>2011</v>
      </c>
      <c r="M93" s="256">
        <v>21.55</v>
      </c>
      <c r="N93" s="256">
        <v>9.17</v>
      </c>
      <c r="O93" s="256">
        <v>8</v>
      </c>
      <c r="P93" s="163">
        <v>8</v>
      </c>
      <c r="Q93" s="164">
        <f t="shared" si="2"/>
        <v>8</v>
      </c>
      <c r="R93" s="291"/>
      <c r="S93" s="290"/>
    </row>
    <row r="94" spans="1:19" x14ac:dyDescent="0.25">
      <c r="A94" s="104" t="s">
        <v>487</v>
      </c>
      <c r="B94" s="285" t="s">
        <v>1295</v>
      </c>
      <c r="C94" s="166" t="s">
        <v>1293</v>
      </c>
      <c r="D94" s="166" t="s">
        <v>1294</v>
      </c>
      <c r="E94" s="163">
        <v>2275050011</v>
      </c>
      <c r="F94" s="163" t="s">
        <v>199</v>
      </c>
      <c r="G94" s="163" t="s">
        <v>195</v>
      </c>
      <c r="H94" s="194" t="s">
        <v>118</v>
      </c>
      <c r="I94" s="194" t="s">
        <v>83</v>
      </c>
      <c r="J94" s="253" t="s">
        <v>93</v>
      </c>
      <c r="K94" s="256">
        <v>20</v>
      </c>
      <c r="L94" s="256">
        <v>2011</v>
      </c>
      <c r="M94" s="256">
        <v>21.55</v>
      </c>
      <c r="N94" s="256">
        <v>9.17</v>
      </c>
      <c r="O94" s="256">
        <v>4</v>
      </c>
      <c r="P94" s="163">
        <v>4</v>
      </c>
      <c r="Q94" s="164">
        <f t="shared" si="2"/>
        <v>4</v>
      </c>
      <c r="R94" s="291"/>
      <c r="S94" s="290"/>
    </row>
    <row r="95" spans="1:19" x14ac:dyDescent="0.25">
      <c r="A95" s="104" t="s">
        <v>487</v>
      </c>
      <c r="B95" s="285" t="s">
        <v>1295</v>
      </c>
      <c r="C95" s="166" t="s">
        <v>1293</v>
      </c>
      <c r="D95" s="166" t="s">
        <v>1294</v>
      </c>
      <c r="E95" s="163">
        <v>2275050011</v>
      </c>
      <c r="F95" s="163" t="s">
        <v>199</v>
      </c>
      <c r="G95" s="163" t="s">
        <v>195</v>
      </c>
      <c r="H95" s="194" t="s">
        <v>120</v>
      </c>
      <c r="I95" s="194" t="s">
        <v>83</v>
      </c>
      <c r="J95" s="253" t="s">
        <v>93</v>
      </c>
      <c r="K95" s="256">
        <v>21</v>
      </c>
      <c r="L95" s="256">
        <v>2011</v>
      </c>
      <c r="M95" s="256">
        <v>21.55</v>
      </c>
      <c r="N95" s="256">
        <v>9.17</v>
      </c>
      <c r="O95" s="256">
        <v>19</v>
      </c>
      <c r="P95" s="163">
        <v>19</v>
      </c>
      <c r="Q95" s="164">
        <f t="shared" si="2"/>
        <v>19</v>
      </c>
      <c r="R95" s="291"/>
      <c r="S95" s="290"/>
    </row>
    <row r="96" spans="1:19" x14ac:dyDescent="0.25">
      <c r="A96" s="104" t="s">
        <v>487</v>
      </c>
      <c r="B96" s="285" t="s">
        <v>1295</v>
      </c>
      <c r="C96" s="166" t="s">
        <v>1293</v>
      </c>
      <c r="D96" s="166" t="s">
        <v>1294</v>
      </c>
      <c r="E96" s="163">
        <v>2275050011</v>
      </c>
      <c r="F96" s="163" t="s">
        <v>199</v>
      </c>
      <c r="G96" s="163" t="s">
        <v>195</v>
      </c>
      <c r="H96" s="194" t="s">
        <v>121</v>
      </c>
      <c r="I96" s="194" t="s">
        <v>83</v>
      </c>
      <c r="J96" s="253" t="s">
        <v>93</v>
      </c>
      <c r="K96" s="256">
        <v>22</v>
      </c>
      <c r="L96" s="256">
        <v>2011</v>
      </c>
      <c r="M96" s="256">
        <v>21.55</v>
      </c>
      <c r="N96" s="256">
        <v>9.17</v>
      </c>
      <c r="O96" s="256">
        <v>13</v>
      </c>
      <c r="P96" s="163">
        <v>12</v>
      </c>
      <c r="Q96" s="164">
        <f t="shared" si="2"/>
        <v>12.5</v>
      </c>
      <c r="R96" s="291"/>
      <c r="S96" s="290"/>
    </row>
    <row r="97" spans="1:19" x14ac:dyDescent="0.25">
      <c r="A97" s="104" t="s">
        <v>487</v>
      </c>
      <c r="B97" s="285" t="s">
        <v>1295</v>
      </c>
      <c r="C97" s="166" t="s">
        <v>1293</v>
      </c>
      <c r="D97" s="166" t="s">
        <v>1294</v>
      </c>
      <c r="E97" s="163">
        <v>2275050011</v>
      </c>
      <c r="F97" s="163" t="s">
        <v>199</v>
      </c>
      <c r="G97" s="163" t="s">
        <v>195</v>
      </c>
      <c r="H97" s="194" t="s">
        <v>79</v>
      </c>
      <c r="I97" s="194" t="s">
        <v>80</v>
      </c>
      <c r="J97" s="253" t="s">
        <v>81</v>
      </c>
      <c r="K97" s="256">
        <v>23</v>
      </c>
      <c r="L97" s="256">
        <v>2011</v>
      </c>
      <c r="M97" s="256">
        <v>21.55</v>
      </c>
      <c r="N97" s="256">
        <v>9.17</v>
      </c>
      <c r="O97" s="256">
        <v>3</v>
      </c>
      <c r="P97" s="163">
        <v>3</v>
      </c>
      <c r="Q97" s="164">
        <f t="shared" si="2"/>
        <v>3</v>
      </c>
      <c r="R97" s="291"/>
      <c r="S97" s="290"/>
    </row>
    <row r="98" spans="1:19" x14ac:dyDescent="0.25">
      <c r="A98" s="104" t="s">
        <v>487</v>
      </c>
      <c r="B98" s="285" t="s">
        <v>1295</v>
      </c>
      <c r="C98" s="166" t="s">
        <v>1293</v>
      </c>
      <c r="D98" s="166" t="s">
        <v>1294</v>
      </c>
      <c r="E98" s="163">
        <v>2275050011</v>
      </c>
      <c r="F98" s="163" t="s">
        <v>199</v>
      </c>
      <c r="G98" s="163" t="s">
        <v>195</v>
      </c>
      <c r="H98" s="194" t="s">
        <v>82</v>
      </c>
      <c r="I98" s="194" t="s">
        <v>83</v>
      </c>
      <c r="J98" s="253" t="s">
        <v>81</v>
      </c>
      <c r="K98" s="256">
        <v>24</v>
      </c>
      <c r="L98" s="256">
        <v>2011</v>
      </c>
      <c r="M98" s="256">
        <v>21.55</v>
      </c>
      <c r="N98" s="256">
        <v>9.17</v>
      </c>
      <c r="O98" s="256">
        <v>2</v>
      </c>
      <c r="P98" s="163">
        <v>2</v>
      </c>
      <c r="Q98" s="164">
        <f t="shared" si="2"/>
        <v>2</v>
      </c>
      <c r="R98" s="291"/>
      <c r="S98" s="290"/>
    </row>
    <row r="99" spans="1:19" x14ac:dyDescent="0.25">
      <c r="A99" s="104" t="s">
        <v>487</v>
      </c>
      <c r="B99" s="285" t="s">
        <v>1295</v>
      </c>
      <c r="C99" s="166" t="s">
        <v>1293</v>
      </c>
      <c r="D99" s="166" t="s">
        <v>1294</v>
      </c>
      <c r="E99" s="163">
        <v>2275050011</v>
      </c>
      <c r="F99" s="163" t="s">
        <v>199</v>
      </c>
      <c r="G99" s="163" t="s">
        <v>195</v>
      </c>
      <c r="H99" s="194" t="s">
        <v>150</v>
      </c>
      <c r="I99" s="194" t="s">
        <v>83</v>
      </c>
      <c r="J99" s="253" t="s">
        <v>74</v>
      </c>
      <c r="K99" s="256">
        <v>25</v>
      </c>
      <c r="L99" s="256">
        <v>2011</v>
      </c>
      <c r="M99" s="256">
        <v>21.55</v>
      </c>
      <c r="N99" s="256">
        <v>9.17</v>
      </c>
      <c r="O99" s="256">
        <v>1</v>
      </c>
      <c r="P99" s="163">
        <v>1</v>
      </c>
      <c r="Q99" s="164">
        <f t="shared" si="2"/>
        <v>1</v>
      </c>
      <c r="R99" s="291"/>
      <c r="S99" s="290"/>
    </row>
    <row r="100" spans="1:19" x14ac:dyDescent="0.25">
      <c r="A100" s="104" t="s">
        <v>487</v>
      </c>
      <c r="B100" s="285" t="s">
        <v>1295</v>
      </c>
      <c r="C100" s="166" t="s">
        <v>1293</v>
      </c>
      <c r="D100" s="166" t="s">
        <v>1294</v>
      </c>
      <c r="E100" s="163">
        <v>2275050011</v>
      </c>
      <c r="F100" s="163" t="s">
        <v>199</v>
      </c>
      <c r="G100" s="163" t="s">
        <v>195</v>
      </c>
      <c r="H100" s="194" t="s">
        <v>77</v>
      </c>
      <c r="I100" s="194" t="s">
        <v>78</v>
      </c>
      <c r="J100" s="253" t="s">
        <v>74</v>
      </c>
      <c r="K100" s="256">
        <v>26</v>
      </c>
      <c r="L100" s="256">
        <v>2011</v>
      </c>
      <c r="M100" s="256">
        <v>21.55</v>
      </c>
      <c r="N100" s="256">
        <v>9.17</v>
      </c>
      <c r="O100" s="256">
        <v>2</v>
      </c>
      <c r="P100" s="163">
        <v>2</v>
      </c>
      <c r="Q100" s="164">
        <f t="shared" si="2"/>
        <v>2</v>
      </c>
      <c r="R100" s="291">
        <f>SUM(Q75:Q100)</f>
        <v>197.5</v>
      </c>
      <c r="S100" s="290"/>
    </row>
    <row r="101" spans="1:19" x14ac:dyDescent="0.25">
      <c r="A101" s="104" t="s">
        <v>487</v>
      </c>
      <c r="B101" s="285" t="s">
        <v>1295</v>
      </c>
      <c r="C101" s="166" t="s">
        <v>1293</v>
      </c>
      <c r="D101" s="166" t="s">
        <v>1294</v>
      </c>
      <c r="E101" s="163" t="s">
        <v>196</v>
      </c>
      <c r="F101" s="163" t="s">
        <v>197</v>
      </c>
      <c r="G101" s="163"/>
      <c r="H101" s="253" t="s">
        <v>186</v>
      </c>
      <c r="I101" s="253" t="s">
        <v>187</v>
      </c>
      <c r="J101" s="253" t="s">
        <v>86</v>
      </c>
      <c r="K101" s="256">
        <v>1</v>
      </c>
      <c r="L101" s="256">
        <v>2011</v>
      </c>
      <c r="M101" s="256">
        <v>21.55</v>
      </c>
      <c r="N101" s="256">
        <v>9.17</v>
      </c>
      <c r="O101" s="194">
        <v>1</v>
      </c>
      <c r="P101" s="163">
        <v>1</v>
      </c>
      <c r="Q101" s="164">
        <f t="shared" si="2"/>
        <v>1</v>
      </c>
      <c r="R101" s="291"/>
      <c r="S101" s="290"/>
    </row>
    <row r="102" spans="1:19" x14ac:dyDescent="0.25">
      <c r="A102" s="104" t="s">
        <v>487</v>
      </c>
      <c r="B102" s="285" t="s">
        <v>1295</v>
      </c>
      <c r="C102" s="166" t="s">
        <v>1293</v>
      </c>
      <c r="D102" s="166" t="s">
        <v>1294</v>
      </c>
      <c r="E102" s="163" t="s">
        <v>196</v>
      </c>
      <c r="F102" s="163" t="s">
        <v>197</v>
      </c>
      <c r="G102" s="163"/>
      <c r="H102" s="253" t="s">
        <v>264</v>
      </c>
      <c r="I102" s="253" t="s">
        <v>259</v>
      </c>
      <c r="J102" s="253" t="s">
        <v>201</v>
      </c>
      <c r="K102" s="256">
        <v>2</v>
      </c>
      <c r="L102" s="256">
        <v>2011</v>
      </c>
      <c r="M102" s="256">
        <v>21.55</v>
      </c>
      <c r="N102" s="256">
        <v>9.17</v>
      </c>
      <c r="O102" s="194">
        <v>4</v>
      </c>
      <c r="P102" s="163">
        <v>5</v>
      </c>
      <c r="Q102" s="164">
        <f t="shared" si="2"/>
        <v>4.5</v>
      </c>
      <c r="R102" s="291"/>
      <c r="S102" s="290"/>
    </row>
    <row r="103" spans="1:19" x14ac:dyDescent="0.25">
      <c r="A103" s="104" t="s">
        <v>487</v>
      </c>
      <c r="B103" s="285" t="s">
        <v>1295</v>
      </c>
      <c r="C103" s="166" t="s">
        <v>1293</v>
      </c>
      <c r="D103" s="166" t="s">
        <v>1294</v>
      </c>
      <c r="E103" s="163" t="s">
        <v>196</v>
      </c>
      <c r="F103" s="163" t="s">
        <v>197</v>
      </c>
      <c r="G103" s="163"/>
      <c r="H103" s="253" t="s">
        <v>188</v>
      </c>
      <c r="I103" s="253" t="s">
        <v>1358</v>
      </c>
      <c r="J103" s="253" t="s">
        <v>11</v>
      </c>
      <c r="K103" s="256">
        <v>3</v>
      </c>
      <c r="L103" s="256">
        <v>2011</v>
      </c>
      <c r="M103" s="256">
        <v>21.55</v>
      </c>
      <c r="N103" s="256">
        <v>9.17</v>
      </c>
      <c r="O103" s="194">
        <v>76</v>
      </c>
      <c r="P103" s="163">
        <v>76</v>
      </c>
      <c r="Q103" s="164">
        <f t="shared" si="2"/>
        <v>76</v>
      </c>
      <c r="R103" s="291"/>
      <c r="S103" s="290"/>
    </row>
    <row r="104" spans="1:19" x14ac:dyDescent="0.25">
      <c r="A104" s="104" t="s">
        <v>487</v>
      </c>
      <c r="B104" s="285" t="s">
        <v>1295</v>
      </c>
      <c r="C104" s="166" t="s">
        <v>1293</v>
      </c>
      <c r="D104" s="166" t="s">
        <v>1294</v>
      </c>
      <c r="E104" s="163" t="s">
        <v>196</v>
      </c>
      <c r="F104" s="163" t="s">
        <v>197</v>
      </c>
      <c r="G104" s="163"/>
      <c r="H104" s="253" t="s">
        <v>190</v>
      </c>
      <c r="I104" s="253" t="s">
        <v>1349</v>
      </c>
      <c r="J104" s="253" t="s">
        <v>11</v>
      </c>
      <c r="K104" s="256">
        <v>4</v>
      </c>
      <c r="L104" s="256">
        <v>2011</v>
      </c>
      <c r="M104" s="256">
        <v>21.55</v>
      </c>
      <c r="N104" s="256">
        <v>9.17</v>
      </c>
      <c r="O104" s="194">
        <v>105</v>
      </c>
      <c r="P104" s="163">
        <v>105</v>
      </c>
      <c r="Q104" s="164">
        <f t="shared" si="2"/>
        <v>105</v>
      </c>
      <c r="R104" s="291"/>
      <c r="S104" s="290"/>
    </row>
    <row r="105" spans="1:19" x14ac:dyDescent="0.25">
      <c r="A105" s="104" t="s">
        <v>487</v>
      </c>
      <c r="B105" s="285" t="s">
        <v>1295</v>
      </c>
      <c r="C105" s="166" t="s">
        <v>1293</v>
      </c>
      <c r="D105" s="166" t="s">
        <v>1294</v>
      </c>
      <c r="E105" s="163" t="s">
        <v>196</v>
      </c>
      <c r="F105" s="163" t="s">
        <v>197</v>
      </c>
      <c r="G105" s="163"/>
      <c r="H105" s="253" t="s">
        <v>265</v>
      </c>
      <c r="I105" s="253" t="s">
        <v>266</v>
      </c>
      <c r="J105" s="253" t="s">
        <v>74</v>
      </c>
      <c r="K105" s="256">
        <v>5</v>
      </c>
      <c r="L105" s="256">
        <v>2011</v>
      </c>
      <c r="M105" s="256">
        <v>21.55</v>
      </c>
      <c r="N105" s="256">
        <v>9.17</v>
      </c>
      <c r="O105" s="194">
        <v>1</v>
      </c>
      <c r="P105" s="163">
        <v>1</v>
      </c>
      <c r="Q105" s="164">
        <f t="shared" si="2"/>
        <v>1</v>
      </c>
      <c r="R105" s="291"/>
      <c r="S105" s="290"/>
    </row>
    <row r="106" spans="1:19" x14ac:dyDescent="0.25">
      <c r="A106" s="104" t="s">
        <v>487</v>
      </c>
      <c r="B106" s="285" t="s">
        <v>1295</v>
      </c>
      <c r="C106" s="166" t="s">
        <v>1293</v>
      </c>
      <c r="D106" s="166" t="s">
        <v>1294</v>
      </c>
      <c r="E106" s="163" t="s">
        <v>196</v>
      </c>
      <c r="F106" s="163" t="s">
        <v>197</v>
      </c>
      <c r="G106" s="163"/>
      <c r="H106" s="253" t="s">
        <v>281</v>
      </c>
      <c r="I106" s="253" t="s">
        <v>282</v>
      </c>
      <c r="J106" s="253" t="s">
        <v>61</v>
      </c>
      <c r="K106" s="256">
        <v>6</v>
      </c>
      <c r="L106" s="256">
        <v>2011</v>
      </c>
      <c r="M106" s="256">
        <v>21.55</v>
      </c>
      <c r="N106" s="256">
        <v>9.17</v>
      </c>
      <c r="O106" s="194">
        <v>2</v>
      </c>
      <c r="P106" s="163">
        <v>2</v>
      </c>
      <c r="Q106" s="164">
        <f t="shared" si="2"/>
        <v>2</v>
      </c>
      <c r="R106" s="291"/>
      <c r="S106" s="290"/>
    </row>
    <row r="107" spans="1:19" x14ac:dyDescent="0.25">
      <c r="A107" s="104" t="s">
        <v>487</v>
      </c>
      <c r="B107" s="285" t="s">
        <v>1295</v>
      </c>
      <c r="C107" s="166" t="s">
        <v>1293</v>
      </c>
      <c r="D107" s="166" t="s">
        <v>1294</v>
      </c>
      <c r="E107" s="163" t="s">
        <v>196</v>
      </c>
      <c r="F107" s="163" t="s">
        <v>197</v>
      </c>
      <c r="G107" s="163"/>
      <c r="H107" s="253" t="s">
        <v>148</v>
      </c>
      <c r="I107" s="253" t="s">
        <v>149</v>
      </c>
      <c r="J107" s="253" t="s">
        <v>74</v>
      </c>
      <c r="K107" s="256">
        <v>7</v>
      </c>
      <c r="L107" s="256">
        <v>2011</v>
      </c>
      <c r="M107" s="256">
        <v>21.55</v>
      </c>
      <c r="N107" s="256">
        <v>9.17</v>
      </c>
      <c r="O107" s="194">
        <v>46</v>
      </c>
      <c r="P107" s="163">
        <v>46</v>
      </c>
      <c r="Q107" s="164">
        <f t="shared" si="2"/>
        <v>46</v>
      </c>
      <c r="R107" s="291"/>
      <c r="S107" s="290"/>
    </row>
    <row r="108" spans="1:19" x14ac:dyDescent="0.25">
      <c r="A108" s="104" t="s">
        <v>487</v>
      </c>
      <c r="B108" s="285" t="s">
        <v>1295</v>
      </c>
      <c r="C108" s="166" t="s">
        <v>1293</v>
      </c>
      <c r="D108" s="166" t="s">
        <v>1294</v>
      </c>
      <c r="E108" s="163" t="s">
        <v>196</v>
      </c>
      <c r="F108" s="163" t="s">
        <v>197</v>
      </c>
      <c r="G108" s="163"/>
      <c r="H108" s="253" t="s">
        <v>315</v>
      </c>
      <c r="I108" s="253" t="s">
        <v>316</v>
      </c>
      <c r="J108" s="253" t="s">
        <v>86</v>
      </c>
      <c r="K108" s="256">
        <v>8</v>
      </c>
      <c r="L108" s="256">
        <v>2011</v>
      </c>
      <c r="M108" s="256">
        <v>21.55</v>
      </c>
      <c r="N108" s="256">
        <v>9.17</v>
      </c>
      <c r="O108" s="194">
        <v>0</v>
      </c>
      <c r="P108" s="163">
        <v>1</v>
      </c>
      <c r="Q108" s="164">
        <f t="shared" si="2"/>
        <v>0.5</v>
      </c>
      <c r="R108" s="291">
        <f>SUM(Q101:Q108)</f>
        <v>236</v>
      </c>
      <c r="S108" s="290"/>
    </row>
    <row r="109" spans="1:19" x14ac:dyDescent="0.25">
      <c r="A109" s="104" t="s">
        <v>487</v>
      </c>
      <c r="B109" s="285" t="s">
        <v>1295</v>
      </c>
      <c r="C109" s="166" t="s">
        <v>1293</v>
      </c>
      <c r="D109" s="166" t="s">
        <v>1294</v>
      </c>
      <c r="E109" s="163" t="s">
        <v>198</v>
      </c>
      <c r="F109" s="163" t="s">
        <v>199</v>
      </c>
      <c r="G109" s="163" t="s">
        <v>194</v>
      </c>
      <c r="H109" s="253" t="s">
        <v>84</v>
      </c>
      <c r="I109" s="253" t="s">
        <v>85</v>
      </c>
      <c r="J109" s="253" t="s">
        <v>86</v>
      </c>
      <c r="K109" s="163">
        <v>1</v>
      </c>
      <c r="L109" s="163">
        <v>2011</v>
      </c>
      <c r="M109" s="163">
        <v>21.55</v>
      </c>
      <c r="N109" s="163">
        <v>9.17</v>
      </c>
      <c r="O109" s="256">
        <v>43</v>
      </c>
      <c r="P109" s="256">
        <v>43</v>
      </c>
      <c r="Q109" s="242">
        <f>SUM(O109:P109)/2</f>
        <v>43</v>
      </c>
      <c r="R109" s="291"/>
      <c r="S109" s="290"/>
    </row>
    <row r="110" spans="1:19" x14ac:dyDescent="0.25">
      <c r="A110" s="104" t="s">
        <v>487</v>
      </c>
      <c r="B110" s="285" t="s">
        <v>1295</v>
      </c>
      <c r="C110" s="166" t="s">
        <v>1293</v>
      </c>
      <c r="D110" s="166" t="s">
        <v>1294</v>
      </c>
      <c r="E110" s="163" t="s">
        <v>198</v>
      </c>
      <c r="F110" s="163" t="s">
        <v>199</v>
      </c>
      <c r="G110" s="163" t="s">
        <v>194</v>
      </c>
      <c r="H110" s="253" t="s">
        <v>156</v>
      </c>
      <c r="I110" s="253" t="s">
        <v>85</v>
      </c>
      <c r="J110" s="253" t="s">
        <v>81</v>
      </c>
      <c r="K110" s="163">
        <v>2</v>
      </c>
      <c r="L110" s="163">
        <v>2011</v>
      </c>
      <c r="M110" s="163">
        <v>21.55</v>
      </c>
      <c r="N110" s="163">
        <v>9.17</v>
      </c>
      <c r="O110" s="256">
        <v>5</v>
      </c>
      <c r="P110" s="256">
        <v>6</v>
      </c>
      <c r="Q110" s="242">
        <f t="shared" ref="Q110:Q165" si="3">SUM(O110:P110)/2</f>
        <v>5.5</v>
      </c>
      <c r="R110" s="291"/>
      <c r="S110" s="290"/>
    </row>
    <row r="111" spans="1:19" x14ac:dyDescent="0.25">
      <c r="A111" s="104" t="s">
        <v>487</v>
      </c>
      <c r="B111" s="285" t="s">
        <v>1295</v>
      </c>
      <c r="C111" s="166" t="s">
        <v>1293</v>
      </c>
      <c r="D111" s="166" t="s">
        <v>1294</v>
      </c>
      <c r="E111" s="163" t="s">
        <v>198</v>
      </c>
      <c r="F111" s="163" t="s">
        <v>199</v>
      </c>
      <c r="G111" s="163" t="s">
        <v>194</v>
      </c>
      <c r="H111" s="253" t="s">
        <v>157</v>
      </c>
      <c r="I111" s="253" t="s">
        <v>85</v>
      </c>
      <c r="J111" s="253" t="s">
        <v>81</v>
      </c>
      <c r="K111" s="163">
        <v>3</v>
      </c>
      <c r="L111" s="163">
        <v>2011</v>
      </c>
      <c r="M111" s="163">
        <v>21.55</v>
      </c>
      <c r="N111" s="163">
        <v>9.17</v>
      </c>
      <c r="O111" s="256">
        <v>1</v>
      </c>
      <c r="P111" s="256">
        <v>1</v>
      </c>
      <c r="Q111" s="242">
        <f t="shared" si="3"/>
        <v>1</v>
      </c>
      <c r="R111" s="291"/>
      <c r="S111" s="290"/>
    </row>
    <row r="112" spans="1:19" x14ac:dyDescent="0.25">
      <c r="A112" s="104" t="s">
        <v>487</v>
      </c>
      <c r="B112" s="285" t="s">
        <v>1295</v>
      </c>
      <c r="C112" s="166" t="s">
        <v>1293</v>
      </c>
      <c r="D112" s="166" t="s">
        <v>1294</v>
      </c>
      <c r="E112" s="163" t="s">
        <v>198</v>
      </c>
      <c r="F112" s="163" t="s">
        <v>199</v>
      </c>
      <c r="G112" s="163" t="s">
        <v>194</v>
      </c>
      <c r="H112" s="253" t="s">
        <v>65</v>
      </c>
      <c r="I112" s="253" t="s">
        <v>253</v>
      </c>
      <c r="J112" s="253" t="s">
        <v>64</v>
      </c>
      <c r="K112" s="163">
        <v>4</v>
      </c>
      <c r="L112" s="163">
        <v>2011</v>
      </c>
      <c r="M112" s="163">
        <v>21.55</v>
      </c>
      <c r="N112" s="163">
        <v>9.17</v>
      </c>
      <c r="O112" s="256">
        <v>193</v>
      </c>
      <c r="P112" s="256">
        <v>193</v>
      </c>
      <c r="Q112" s="242">
        <f t="shared" si="3"/>
        <v>193</v>
      </c>
      <c r="R112" s="291"/>
      <c r="S112" s="290"/>
    </row>
    <row r="113" spans="1:19" x14ac:dyDescent="0.25">
      <c r="A113" s="104" t="s">
        <v>487</v>
      </c>
      <c r="B113" s="285" t="s">
        <v>1295</v>
      </c>
      <c r="C113" s="166" t="s">
        <v>1293</v>
      </c>
      <c r="D113" s="166" t="s">
        <v>1294</v>
      </c>
      <c r="E113" s="163" t="s">
        <v>198</v>
      </c>
      <c r="F113" s="163" t="s">
        <v>199</v>
      </c>
      <c r="G113" s="163" t="s">
        <v>194</v>
      </c>
      <c r="H113" s="253" t="s">
        <v>175</v>
      </c>
      <c r="I113" s="253" t="s">
        <v>9</v>
      </c>
      <c r="J113" s="253" t="s">
        <v>11</v>
      </c>
      <c r="K113" s="163">
        <v>5</v>
      </c>
      <c r="L113" s="163">
        <v>2011</v>
      </c>
      <c r="M113" s="163">
        <v>21.55</v>
      </c>
      <c r="N113" s="163">
        <v>9.17</v>
      </c>
      <c r="O113" s="256">
        <v>1</v>
      </c>
      <c r="P113" s="256">
        <v>1</v>
      </c>
      <c r="Q113" s="242">
        <f t="shared" si="3"/>
        <v>1</v>
      </c>
      <c r="R113" s="291"/>
      <c r="S113" s="290"/>
    </row>
    <row r="114" spans="1:19" x14ac:dyDescent="0.25">
      <c r="A114" s="104" t="s">
        <v>487</v>
      </c>
      <c r="B114" s="285" t="s">
        <v>1295</v>
      </c>
      <c r="C114" s="166" t="s">
        <v>1293</v>
      </c>
      <c r="D114" s="166" t="s">
        <v>1294</v>
      </c>
      <c r="E114" s="163" t="s">
        <v>198</v>
      </c>
      <c r="F114" s="163" t="s">
        <v>199</v>
      </c>
      <c r="G114" s="163" t="s">
        <v>194</v>
      </c>
      <c r="H114" s="253" t="s">
        <v>8</v>
      </c>
      <c r="I114" s="253" t="s">
        <v>9</v>
      </c>
      <c r="J114" s="253" t="s">
        <v>11</v>
      </c>
      <c r="K114" s="163">
        <v>6</v>
      </c>
      <c r="L114" s="163">
        <v>2011</v>
      </c>
      <c r="M114" s="163">
        <v>21.55</v>
      </c>
      <c r="N114" s="163">
        <v>9.17</v>
      </c>
      <c r="O114" s="256">
        <v>12</v>
      </c>
      <c r="P114" s="256">
        <v>13</v>
      </c>
      <c r="Q114" s="242">
        <f t="shared" si="3"/>
        <v>12.5</v>
      </c>
      <c r="R114" s="291"/>
      <c r="S114" s="290"/>
    </row>
    <row r="115" spans="1:19" x14ac:dyDescent="0.25">
      <c r="A115" s="104" t="s">
        <v>487</v>
      </c>
      <c r="B115" s="285" t="s">
        <v>1295</v>
      </c>
      <c r="C115" s="166" t="s">
        <v>1293</v>
      </c>
      <c r="D115" s="166" t="s">
        <v>1294</v>
      </c>
      <c r="E115" s="163" t="s">
        <v>198</v>
      </c>
      <c r="F115" s="163" t="s">
        <v>199</v>
      </c>
      <c r="G115" s="163" t="s">
        <v>194</v>
      </c>
      <c r="H115" s="253" t="s">
        <v>19</v>
      </c>
      <c r="I115" s="253" t="s">
        <v>20</v>
      </c>
      <c r="J115" s="253" t="s">
        <v>11</v>
      </c>
      <c r="K115" s="163">
        <v>7</v>
      </c>
      <c r="L115" s="163">
        <v>2011</v>
      </c>
      <c r="M115" s="163">
        <v>21.55</v>
      </c>
      <c r="N115" s="163">
        <v>9.17</v>
      </c>
      <c r="O115" s="256">
        <v>23</v>
      </c>
      <c r="P115" s="256">
        <v>23</v>
      </c>
      <c r="Q115" s="242">
        <f t="shared" si="3"/>
        <v>23</v>
      </c>
      <c r="R115" s="291"/>
      <c r="S115" s="290"/>
    </row>
    <row r="116" spans="1:19" x14ac:dyDescent="0.25">
      <c r="A116" s="104" t="s">
        <v>487</v>
      </c>
      <c r="B116" s="285" t="s">
        <v>1295</v>
      </c>
      <c r="C116" s="166" t="s">
        <v>1293</v>
      </c>
      <c r="D116" s="166" t="s">
        <v>1294</v>
      </c>
      <c r="E116" s="163" t="s">
        <v>198</v>
      </c>
      <c r="F116" s="163" t="s">
        <v>199</v>
      </c>
      <c r="G116" s="163" t="s">
        <v>194</v>
      </c>
      <c r="H116" s="253" t="s">
        <v>22</v>
      </c>
      <c r="I116" s="253" t="s">
        <v>20</v>
      </c>
      <c r="J116" s="253" t="s">
        <v>11</v>
      </c>
      <c r="K116" s="163">
        <v>8</v>
      </c>
      <c r="L116" s="163">
        <v>2011</v>
      </c>
      <c r="M116" s="163">
        <v>21.55</v>
      </c>
      <c r="N116" s="163">
        <v>9.17</v>
      </c>
      <c r="O116" s="256">
        <v>81</v>
      </c>
      <c r="P116" s="256">
        <v>81</v>
      </c>
      <c r="Q116" s="242">
        <f t="shared" si="3"/>
        <v>81</v>
      </c>
      <c r="R116" s="291"/>
      <c r="S116" s="290"/>
    </row>
    <row r="117" spans="1:19" x14ac:dyDescent="0.25">
      <c r="A117" s="104" t="s">
        <v>487</v>
      </c>
      <c r="B117" s="285" t="s">
        <v>1295</v>
      </c>
      <c r="C117" s="166" t="s">
        <v>1293</v>
      </c>
      <c r="D117" s="166" t="s">
        <v>1294</v>
      </c>
      <c r="E117" s="163" t="s">
        <v>198</v>
      </c>
      <c r="F117" s="163" t="s">
        <v>199</v>
      </c>
      <c r="G117" s="163" t="s">
        <v>194</v>
      </c>
      <c r="H117" s="253" t="s">
        <v>23</v>
      </c>
      <c r="I117" s="253" t="s">
        <v>20</v>
      </c>
      <c r="J117" s="253" t="s">
        <v>11</v>
      </c>
      <c r="K117" s="163">
        <v>9</v>
      </c>
      <c r="L117" s="163">
        <v>2011</v>
      </c>
      <c r="M117" s="163">
        <v>21.55</v>
      </c>
      <c r="N117" s="163">
        <v>9.17</v>
      </c>
      <c r="O117" s="256">
        <v>8</v>
      </c>
      <c r="P117" s="256">
        <v>8</v>
      </c>
      <c r="Q117" s="242">
        <f t="shared" si="3"/>
        <v>8</v>
      </c>
      <c r="R117" s="291"/>
      <c r="S117" s="290"/>
    </row>
    <row r="118" spans="1:19" x14ac:dyDescent="0.25">
      <c r="A118" s="104" t="s">
        <v>487</v>
      </c>
      <c r="B118" s="285" t="s">
        <v>1295</v>
      </c>
      <c r="C118" s="166" t="s">
        <v>1293</v>
      </c>
      <c r="D118" s="166" t="s">
        <v>1294</v>
      </c>
      <c r="E118" s="163" t="s">
        <v>198</v>
      </c>
      <c r="F118" s="163" t="s">
        <v>199</v>
      </c>
      <c r="G118" s="163" t="s">
        <v>194</v>
      </c>
      <c r="H118" s="253" t="s">
        <v>24</v>
      </c>
      <c r="I118" s="253" t="s">
        <v>20</v>
      </c>
      <c r="J118" s="253" t="s">
        <v>11</v>
      </c>
      <c r="K118" s="163">
        <v>10</v>
      </c>
      <c r="L118" s="163">
        <v>2011</v>
      </c>
      <c r="M118" s="163">
        <v>21.55</v>
      </c>
      <c r="N118" s="163">
        <v>9.17</v>
      </c>
      <c r="O118" s="256">
        <v>76</v>
      </c>
      <c r="P118" s="256">
        <v>75</v>
      </c>
      <c r="Q118" s="242">
        <f t="shared" si="3"/>
        <v>75.5</v>
      </c>
      <c r="R118" s="291"/>
      <c r="S118" s="290"/>
    </row>
    <row r="119" spans="1:19" x14ac:dyDescent="0.25">
      <c r="A119" s="104" t="s">
        <v>487</v>
      </c>
      <c r="B119" s="285" t="s">
        <v>1295</v>
      </c>
      <c r="C119" s="166" t="s">
        <v>1293</v>
      </c>
      <c r="D119" s="166" t="s">
        <v>1294</v>
      </c>
      <c r="E119" s="163" t="s">
        <v>198</v>
      </c>
      <c r="F119" s="163" t="s">
        <v>199</v>
      </c>
      <c r="G119" s="163" t="s">
        <v>194</v>
      </c>
      <c r="H119" s="253" t="s">
        <v>25</v>
      </c>
      <c r="I119" s="253" t="s">
        <v>26</v>
      </c>
      <c r="J119" s="253" t="s">
        <v>11</v>
      </c>
      <c r="K119" s="163">
        <v>11</v>
      </c>
      <c r="L119" s="163">
        <v>2011</v>
      </c>
      <c r="M119" s="163">
        <v>21.55</v>
      </c>
      <c r="N119" s="163">
        <v>9.17</v>
      </c>
      <c r="O119" s="256">
        <v>31</v>
      </c>
      <c r="P119" s="256">
        <v>31</v>
      </c>
      <c r="Q119" s="242">
        <f t="shared" si="3"/>
        <v>31</v>
      </c>
      <c r="R119" s="291"/>
      <c r="S119" s="290"/>
    </row>
    <row r="120" spans="1:19" x14ac:dyDescent="0.25">
      <c r="A120" s="104" t="s">
        <v>487</v>
      </c>
      <c r="B120" s="285" t="s">
        <v>1295</v>
      </c>
      <c r="C120" s="166" t="s">
        <v>1293</v>
      </c>
      <c r="D120" s="166" t="s">
        <v>1294</v>
      </c>
      <c r="E120" s="163" t="s">
        <v>198</v>
      </c>
      <c r="F120" s="163" t="s">
        <v>199</v>
      </c>
      <c r="G120" s="163" t="s">
        <v>194</v>
      </c>
      <c r="H120" s="253" t="s">
        <v>176</v>
      </c>
      <c r="I120" s="253" t="s">
        <v>52</v>
      </c>
      <c r="J120" s="253" t="s">
        <v>11</v>
      </c>
      <c r="K120" s="163">
        <v>12</v>
      </c>
      <c r="L120" s="163">
        <v>2011</v>
      </c>
      <c r="M120" s="163">
        <v>21.55</v>
      </c>
      <c r="N120" s="163">
        <v>9.17</v>
      </c>
      <c r="O120" s="256">
        <v>152</v>
      </c>
      <c r="P120" s="256">
        <v>152</v>
      </c>
      <c r="Q120" s="242">
        <f t="shared" si="3"/>
        <v>152</v>
      </c>
      <c r="R120" s="291"/>
      <c r="S120" s="290"/>
    </row>
    <row r="121" spans="1:19" x14ac:dyDescent="0.25">
      <c r="A121" s="104" t="s">
        <v>487</v>
      </c>
      <c r="B121" s="285" t="s">
        <v>1295</v>
      </c>
      <c r="C121" s="166" t="s">
        <v>1293</v>
      </c>
      <c r="D121" s="166" t="s">
        <v>1294</v>
      </c>
      <c r="E121" s="163" t="s">
        <v>198</v>
      </c>
      <c r="F121" s="163" t="s">
        <v>199</v>
      </c>
      <c r="G121" s="163" t="s">
        <v>194</v>
      </c>
      <c r="H121" s="253" t="s">
        <v>125</v>
      </c>
      <c r="I121" s="253" t="s">
        <v>126</v>
      </c>
      <c r="J121" s="253" t="s">
        <v>74</v>
      </c>
      <c r="K121" s="163">
        <v>13</v>
      </c>
      <c r="L121" s="163">
        <v>2011</v>
      </c>
      <c r="M121" s="163">
        <v>21.55</v>
      </c>
      <c r="N121" s="163">
        <v>9.17</v>
      </c>
      <c r="O121" s="256">
        <v>3098</v>
      </c>
      <c r="P121" s="256">
        <v>3099</v>
      </c>
      <c r="Q121" s="242">
        <f t="shared" si="3"/>
        <v>3098.5</v>
      </c>
      <c r="R121" s="291"/>
      <c r="S121" s="290"/>
    </row>
    <row r="122" spans="1:19" x14ac:dyDescent="0.25">
      <c r="A122" s="104" t="s">
        <v>487</v>
      </c>
      <c r="B122" s="285" t="s">
        <v>1295</v>
      </c>
      <c r="C122" s="166" t="s">
        <v>1293</v>
      </c>
      <c r="D122" s="166" t="s">
        <v>1294</v>
      </c>
      <c r="E122" s="163" t="s">
        <v>198</v>
      </c>
      <c r="F122" s="163" t="s">
        <v>199</v>
      </c>
      <c r="G122" s="163" t="s">
        <v>194</v>
      </c>
      <c r="H122" s="253" t="s">
        <v>127</v>
      </c>
      <c r="I122" s="253" t="s">
        <v>128</v>
      </c>
      <c r="J122" s="253" t="s">
        <v>74</v>
      </c>
      <c r="K122" s="163">
        <v>14</v>
      </c>
      <c r="L122" s="163">
        <v>2011</v>
      </c>
      <c r="M122" s="163">
        <v>21.55</v>
      </c>
      <c r="N122" s="163">
        <v>9.17</v>
      </c>
      <c r="O122" s="256">
        <v>1</v>
      </c>
      <c r="P122" s="256">
        <v>1</v>
      </c>
      <c r="Q122" s="242">
        <f t="shared" si="3"/>
        <v>1</v>
      </c>
      <c r="R122" s="291"/>
      <c r="S122" s="290"/>
    </row>
    <row r="123" spans="1:19" x14ac:dyDescent="0.25">
      <c r="A123" s="104" t="s">
        <v>487</v>
      </c>
      <c r="B123" s="285" t="s">
        <v>1295</v>
      </c>
      <c r="C123" s="166" t="s">
        <v>1293</v>
      </c>
      <c r="D123" s="166" t="s">
        <v>1294</v>
      </c>
      <c r="E123" s="163" t="s">
        <v>198</v>
      </c>
      <c r="F123" s="163" t="s">
        <v>199</v>
      </c>
      <c r="G123" s="163" t="s">
        <v>194</v>
      </c>
      <c r="H123" s="253" t="s">
        <v>129</v>
      </c>
      <c r="I123" s="253" t="s">
        <v>78</v>
      </c>
      <c r="J123" s="253" t="s">
        <v>74</v>
      </c>
      <c r="K123" s="163">
        <v>15</v>
      </c>
      <c r="L123" s="163">
        <v>2011</v>
      </c>
      <c r="M123" s="163">
        <v>21.55</v>
      </c>
      <c r="N123" s="163">
        <v>9.17</v>
      </c>
      <c r="O123" s="256">
        <v>8</v>
      </c>
      <c r="P123" s="256">
        <v>8</v>
      </c>
      <c r="Q123" s="242">
        <f t="shared" si="3"/>
        <v>8</v>
      </c>
      <c r="R123" s="291"/>
      <c r="S123" s="290"/>
    </row>
    <row r="124" spans="1:19" x14ac:dyDescent="0.25">
      <c r="A124" s="104" t="s">
        <v>487</v>
      </c>
      <c r="B124" s="285" t="s">
        <v>1295</v>
      </c>
      <c r="C124" s="166" t="s">
        <v>1293</v>
      </c>
      <c r="D124" s="166" t="s">
        <v>1294</v>
      </c>
      <c r="E124" s="163" t="s">
        <v>198</v>
      </c>
      <c r="F124" s="163" t="s">
        <v>199</v>
      </c>
      <c r="G124" s="163" t="s">
        <v>194</v>
      </c>
      <c r="H124" s="253" t="s">
        <v>161</v>
      </c>
      <c r="I124" s="253" t="s">
        <v>28</v>
      </c>
      <c r="J124" s="253" t="s">
        <v>11</v>
      </c>
      <c r="K124" s="163">
        <v>16</v>
      </c>
      <c r="L124" s="163">
        <v>2011</v>
      </c>
      <c r="M124" s="163">
        <v>21.55</v>
      </c>
      <c r="N124" s="163">
        <v>9.17</v>
      </c>
      <c r="O124" s="256">
        <v>6</v>
      </c>
      <c r="P124" s="256">
        <v>6</v>
      </c>
      <c r="Q124" s="242">
        <f t="shared" si="3"/>
        <v>6</v>
      </c>
      <c r="R124" s="291"/>
      <c r="S124" s="290"/>
    </row>
    <row r="125" spans="1:19" x14ac:dyDescent="0.25">
      <c r="A125" s="104" t="s">
        <v>487</v>
      </c>
      <c r="B125" s="285" t="s">
        <v>1295</v>
      </c>
      <c r="C125" s="166" t="s">
        <v>1293</v>
      </c>
      <c r="D125" s="166" t="s">
        <v>1294</v>
      </c>
      <c r="E125" s="163" t="s">
        <v>198</v>
      </c>
      <c r="F125" s="163" t="s">
        <v>199</v>
      </c>
      <c r="G125" s="163" t="s">
        <v>194</v>
      </c>
      <c r="H125" s="253" t="s">
        <v>177</v>
      </c>
      <c r="I125" s="253" t="s">
        <v>28</v>
      </c>
      <c r="J125" s="253" t="s">
        <v>11</v>
      </c>
      <c r="K125" s="163">
        <v>17</v>
      </c>
      <c r="L125" s="163">
        <v>2011</v>
      </c>
      <c r="M125" s="163">
        <v>21.55</v>
      </c>
      <c r="N125" s="163">
        <v>9.17</v>
      </c>
      <c r="O125" s="256">
        <v>72</v>
      </c>
      <c r="P125" s="256">
        <v>72</v>
      </c>
      <c r="Q125" s="242">
        <f t="shared" si="3"/>
        <v>72</v>
      </c>
      <c r="R125" s="291"/>
      <c r="S125" s="290"/>
    </row>
    <row r="126" spans="1:19" x14ac:dyDescent="0.25">
      <c r="A126" s="104" t="s">
        <v>487</v>
      </c>
      <c r="B126" s="285" t="s">
        <v>1295</v>
      </c>
      <c r="C126" s="166" t="s">
        <v>1293</v>
      </c>
      <c r="D126" s="166" t="s">
        <v>1294</v>
      </c>
      <c r="E126" s="163" t="s">
        <v>198</v>
      </c>
      <c r="F126" s="163" t="s">
        <v>199</v>
      </c>
      <c r="G126" s="163" t="s">
        <v>194</v>
      </c>
      <c r="H126" s="253" t="s">
        <v>178</v>
      </c>
      <c r="I126" s="253" t="s">
        <v>1347</v>
      </c>
      <c r="J126" s="253" t="s">
        <v>11</v>
      </c>
      <c r="K126" s="163">
        <v>18</v>
      </c>
      <c r="L126" s="163">
        <v>2011</v>
      </c>
      <c r="M126" s="163">
        <v>21.55</v>
      </c>
      <c r="N126" s="163">
        <v>9.17</v>
      </c>
      <c r="O126" s="256">
        <v>52</v>
      </c>
      <c r="P126" s="256">
        <v>51</v>
      </c>
      <c r="Q126" s="242">
        <f t="shared" si="3"/>
        <v>51.5</v>
      </c>
      <c r="R126" s="291"/>
      <c r="S126" s="290"/>
    </row>
    <row r="127" spans="1:19" x14ac:dyDescent="0.25">
      <c r="A127" s="104" t="s">
        <v>487</v>
      </c>
      <c r="B127" s="285" t="s">
        <v>1295</v>
      </c>
      <c r="C127" s="166" t="s">
        <v>1293</v>
      </c>
      <c r="D127" s="166" t="s">
        <v>1294</v>
      </c>
      <c r="E127" s="163" t="s">
        <v>198</v>
      </c>
      <c r="F127" s="163" t="s">
        <v>199</v>
      </c>
      <c r="G127" s="163" t="s">
        <v>194</v>
      </c>
      <c r="H127" s="253" t="s">
        <v>29</v>
      </c>
      <c r="I127" s="253" t="s">
        <v>1347</v>
      </c>
      <c r="J127" s="253" t="s">
        <v>11</v>
      </c>
      <c r="K127" s="163">
        <v>19</v>
      </c>
      <c r="L127" s="163">
        <v>2011</v>
      </c>
      <c r="M127" s="163">
        <v>21.55</v>
      </c>
      <c r="N127" s="163">
        <v>9.17</v>
      </c>
      <c r="O127" s="256">
        <v>1</v>
      </c>
      <c r="P127" s="256">
        <v>1</v>
      </c>
      <c r="Q127" s="242">
        <f t="shared" si="3"/>
        <v>1</v>
      </c>
      <c r="R127" s="291"/>
      <c r="S127" s="290"/>
    </row>
    <row r="128" spans="1:19" x14ac:dyDescent="0.25">
      <c r="A128" s="104" t="s">
        <v>487</v>
      </c>
      <c r="B128" s="285" t="s">
        <v>1295</v>
      </c>
      <c r="C128" s="166" t="s">
        <v>1293</v>
      </c>
      <c r="D128" s="166" t="s">
        <v>1294</v>
      </c>
      <c r="E128" s="163" t="s">
        <v>198</v>
      </c>
      <c r="F128" s="163" t="s">
        <v>199</v>
      </c>
      <c r="G128" s="163" t="s">
        <v>194</v>
      </c>
      <c r="H128" s="253" t="s">
        <v>30</v>
      </c>
      <c r="I128" s="253" t="s">
        <v>31</v>
      </c>
      <c r="J128" s="253" t="s">
        <v>11</v>
      </c>
      <c r="K128" s="163">
        <v>20</v>
      </c>
      <c r="L128" s="163">
        <v>2011</v>
      </c>
      <c r="M128" s="163">
        <v>21.55</v>
      </c>
      <c r="N128" s="163">
        <v>9.17</v>
      </c>
      <c r="O128" s="256">
        <v>107</v>
      </c>
      <c r="P128" s="256">
        <v>106</v>
      </c>
      <c r="Q128" s="242">
        <f t="shared" si="3"/>
        <v>106.5</v>
      </c>
      <c r="R128" s="291"/>
      <c r="S128" s="290"/>
    </row>
    <row r="129" spans="1:19" x14ac:dyDescent="0.25">
      <c r="A129" s="104" t="s">
        <v>487</v>
      </c>
      <c r="B129" s="285" t="s">
        <v>1295</v>
      </c>
      <c r="C129" s="166" t="s">
        <v>1293</v>
      </c>
      <c r="D129" s="166" t="s">
        <v>1294</v>
      </c>
      <c r="E129" s="163" t="s">
        <v>198</v>
      </c>
      <c r="F129" s="163" t="s">
        <v>199</v>
      </c>
      <c r="G129" s="163" t="s">
        <v>194</v>
      </c>
      <c r="H129" s="253" t="s">
        <v>179</v>
      </c>
      <c r="I129" s="253" t="s">
        <v>31</v>
      </c>
      <c r="J129" s="253" t="s">
        <v>11</v>
      </c>
      <c r="K129" s="163">
        <v>21</v>
      </c>
      <c r="L129" s="163">
        <v>2011</v>
      </c>
      <c r="M129" s="163">
        <v>21.55</v>
      </c>
      <c r="N129" s="163">
        <v>9.17</v>
      </c>
      <c r="O129" s="256">
        <v>222</v>
      </c>
      <c r="P129" s="256">
        <v>223</v>
      </c>
      <c r="Q129" s="242">
        <f t="shared" si="3"/>
        <v>222.5</v>
      </c>
      <c r="R129" s="291"/>
      <c r="S129" s="290"/>
    </row>
    <row r="130" spans="1:19" x14ac:dyDescent="0.25">
      <c r="A130" s="104" t="s">
        <v>487</v>
      </c>
      <c r="B130" s="285" t="s">
        <v>1295</v>
      </c>
      <c r="C130" s="166" t="s">
        <v>1293</v>
      </c>
      <c r="D130" s="166" t="s">
        <v>1294</v>
      </c>
      <c r="E130" s="163" t="s">
        <v>198</v>
      </c>
      <c r="F130" s="163" t="s">
        <v>199</v>
      </c>
      <c r="G130" s="163" t="s">
        <v>194</v>
      </c>
      <c r="H130" s="253" t="s">
        <v>32</v>
      </c>
      <c r="I130" s="253" t="s">
        <v>26</v>
      </c>
      <c r="J130" s="253" t="s">
        <v>11</v>
      </c>
      <c r="K130" s="163">
        <v>22</v>
      </c>
      <c r="L130" s="163">
        <v>2011</v>
      </c>
      <c r="M130" s="163">
        <v>21.55</v>
      </c>
      <c r="N130" s="163">
        <v>9.17</v>
      </c>
      <c r="O130" s="256">
        <v>13</v>
      </c>
      <c r="P130" s="256">
        <v>13</v>
      </c>
      <c r="Q130" s="242">
        <f t="shared" si="3"/>
        <v>13</v>
      </c>
      <c r="R130" s="291"/>
      <c r="S130" s="290"/>
    </row>
    <row r="131" spans="1:19" x14ac:dyDescent="0.25">
      <c r="A131" s="104" t="s">
        <v>487</v>
      </c>
      <c r="B131" s="285" t="s">
        <v>1295</v>
      </c>
      <c r="C131" s="166" t="s">
        <v>1293</v>
      </c>
      <c r="D131" s="166" t="s">
        <v>1294</v>
      </c>
      <c r="E131" s="163" t="s">
        <v>198</v>
      </c>
      <c r="F131" s="163" t="s">
        <v>199</v>
      </c>
      <c r="G131" s="163" t="s">
        <v>194</v>
      </c>
      <c r="H131" s="253" t="s">
        <v>33</v>
      </c>
      <c r="I131" s="253" t="s">
        <v>34</v>
      </c>
      <c r="J131" s="253" t="s">
        <v>11</v>
      </c>
      <c r="K131" s="163">
        <v>23</v>
      </c>
      <c r="L131" s="163">
        <v>2011</v>
      </c>
      <c r="M131" s="163">
        <v>21.55</v>
      </c>
      <c r="N131" s="163">
        <v>9.17</v>
      </c>
      <c r="O131" s="256">
        <v>119</v>
      </c>
      <c r="P131" s="256">
        <v>119</v>
      </c>
      <c r="Q131" s="242">
        <f t="shared" si="3"/>
        <v>119</v>
      </c>
      <c r="R131" s="291"/>
      <c r="S131" s="290"/>
    </row>
    <row r="132" spans="1:19" x14ac:dyDescent="0.25">
      <c r="A132" s="104" t="s">
        <v>487</v>
      </c>
      <c r="B132" s="285" t="s">
        <v>1295</v>
      </c>
      <c r="C132" s="166" t="s">
        <v>1293</v>
      </c>
      <c r="D132" s="166" t="s">
        <v>1294</v>
      </c>
      <c r="E132" s="163" t="s">
        <v>198</v>
      </c>
      <c r="F132" s="163" t="s">
        <v>199</v>
      </c>
      <c r="G132" s="163" t="s">
        <v>194</v>
      </c>
      <c r="H132" s="253" t="s">
        <v>91</v>
      </c>
      <c r="I132" s="253" t="s">
        <v>20</v>
      </c>
      <c r="J132" s="253" t="s">
        <v>11</v>
      </c>
      <c r="K132" s="163">
        <v>24</v>
      </c>
      <c r="L132" s="163">
        <v>2011</v>
      </c>
      <c r="M132" s="163">
        <v>21.55</v>
      </c>
      <c r="N132" s="163">
        <v>9.17</v>
      </c>
      <c r="O132" s="256">
        <v>7</v>
      </c>
      <c r="P132" s="256">
        <v>7</v>
      </c>
      <c r="Q132" s="242">
        <f t="shared" si="3"/>
        <v>7</v>
      </c>
      <c r="R132" s="291"/>
      <c r="S132" s="290"/>
    </row>
    <row r="133" spans="1:19" x14ac:dyDescent="0.25">
      <c r="A133" s="104" t="s">
        <v>487</v>
      </c>
      <c r="B133" s="285" t="s">
        <v>1295</v>
      </c>
      <c r="C133" s="166" t="s">
        <v>1293</v>
      </c>
      <c r="D133" s="166" t="s">
        <v>1294</v>
      </c>
      <c r="E133" s="163" t="s">
        <v>198</v>
      </c>
      <c r="F133" s="163" t="s">
        <v>199</v>
      </c>
      <c r="G133" s="163" t="s">
        <v>194</v>
      </c>
      <c r="H133" s="253" t="s">
        <v>35</v>
      </c>
      <c r="I133" s="253" t="s">
        <v>36</v>
      </c>
      <c r="J133" s="253" t="s">
        <v>11</v>
      </c>
      <c r="K133" s="163">
        <v>25</v>
      </c>
      <c r="L133" s="163">
        <v>2011</v>
      </c>
      <c r="M133" s="163">
        <v>21.55</v>
      </c>
      <c r="N133" s="163">
        <v>9.17</v>
      </c>
      <c r="O133" s="256">
        <v>94</v>
      </c>
      <c r="P133" s="256">
        <v>93</v>
      </c>
      <c r="Q133" s="242">
        <f t="shared" si="3"/>
        <v>93.5</v>
      </c>
      <c r="R133" s="291"/>
      <c r="S133" s="290"/>
    </row>
    <row r="134" spans="1:19" x14ac:dyDescent="0.25">
      <c r="A134" s="104" t="s">
        <v>487</v>
      </c>
      <c r="B134" s="285" t="s">
        <v>1295</v>
      </c>
      <c r="C134" s="166" t="s">
        <v>1293</v>
      </c>
      <c r="D134" s="166" t="s">
        <v>1294</v>
      </c>
      <c r="E134" s="163" t="s">
        <v>198</v>
      </c>
      <c r="F134" s="163" t="s">
        <v>199</v>
      </c>
      <c r="G134" s="163" t="s">
        <v>194</v>
      </c>
      <c r="H134" s="253" t="s">
        <v>37</v>
      </c>
      <c r="I134" s="253" t="s">
        <v>1348</v>
      </c>
      <c r="J134" s="253" t="s">
        <v>11</v>
      </c>
      <c r="K134" s="163">
        <v>26</v>
      </c>
      <c r="L134" s="163">
        <v>2011</v>
      </c>
      <c r="M134" s="163">
        <v>21.55</v>
      </c>
      <c r="N134" s="163">
        <v>9.17</v>
      </c>
      <c r="O134" s="256">
        <v>71</v>
      </c>
      <c r="P134" s="256">
        <v>70</v>
      </c>
      <c r="Q134" s="242">
        <f t="shared" si="3"/>
        <v>70.5</v>
      </c>
      <c r="R134" s="291"/>
      <c r="S134" s="290"/>
    </row>
    <row r="135" spans="1:19" x14ac:dyDescent="0.25">
      <c r="A135" s="104" t="s">
        <v>487</v>
      </c>
      <c r="B135" s="285" t="s">
        <v>1295</v>
      </c>
      <c r="C135" s="166" t="s">
        <v>1293</v>
      </c>
      <c r="D135" s="166" t="s">
        <v>1294</v>
      </c>
      <c r="E135" s="163" t="s">
        <v>198</v>
      </c>
      <c r="F135" s="163" t="s">
        <v>199</v>
      </c>
      <c r="G135" s="163" t="s">
        <v>194</v>
      </c>
      <c r="H135" s="253" t="s">
        <v>39</v>
      </c>
      <c r="I135" s="253" t="s">
        <v>26</v>
      </c>
      <c r="J135" s="253" t="s">
        <v>11</v>
      </c>
      <c r="K135" s="163">
        <v>27</v>
      </c>
      <c r="L135" s="163">
        <v>2011</v>
      </c>
      <c r="M135" s="163">
        <v>21.55</v>
      </c>
      <c r="N135" s="163">
        <v>9.17</v>
      </c>
      <c r="O135" s="256">
        <v>116</v>
      </c>
      <c r="P135" s="256">
        <v>116</v>
      </c>
      <c r="Q135" s="242">
        <f t="shared" si="3"/>
        <v>116</v>
      </c>
      <c r="R135" s="291"/>
      <c r="S135" s="290"/>
    </row>
    <row r="136" spans="1:19" x14ac:dyDescent="0.25">
      <c r="A136" s="104" t="s">
        <v>487</v>
      </c>
      <c r="B136" s="285" t="s">
        <v>1295</v>
      </c>
      <c r="C136" s="166" t="s">
        <v>1293</v>
      </c>
      <c r="D136" s="166" t="s">
        <v>1294</v>
      </c>
      <c r="E136" s="163" t="s">
        <v>198</v>
      </c>
      <c r="F136" s="163" t="s">
        <v>199</v>
      </c>
      <c r="G136" s="163" t="s">
        <v>194</v>
      </c>
      <c r="H136" s="253" t="s">
        <v>180</v>
      </c>
      <c r="I136" s="253" t="s">
        <v>1349</v>
      </c>
      <c r="J136" s="253" t="s">
        <v>11</v>
      </c>
      <c r="K136" s="163">
        <v>28</v>
      </c>
      <c r="L136" s="163">
        <v>2011</v>
      </c>
      <c r="M136" s="163">
        <v>21.55</v>
      </c>
      <c r="N136" s="163">
        <v>9.17</v>
      </c>
      <c r="O136" s="256">
        <v>17</v>
      </c>
      <c r="P136" s="256">
        <v>18</v>
      </c>
      <c r="Q136" s="242">
        <f t="shared" si="3"/>
        <v>17.5</v>
      </c>
      <c r="R136" s="291"/>
      <c r="S136" s="290"/>
    </row>
    <row r="137" spans="1:19" x14ac:dyDescent="0.25">
      <c r="A137" s="104" t="s">
        <v>487</v>
      </c>
      <c r="B137" s="285" t="s">
        <v>1295</v>
      </c>
      <c r="C137" s="166" t="s">
        <v>1293</v>
      </c>
      <c r="D137" s="166" t="s">
        <v>1294</v>
      </c>
      <c r="E137" s="163" t="s">
        <v>198</v>
      </c>
      <c r="F137" s="163" t="s">
        <v>199</v>
      </c>
      <c r="G137" s="163" t="s">
        <v>194</v>
      </c>
      <c r="H137" s="253" t="s">
        <v>130</v>
      </c>
      <c r="I137" s="253" t="s">
        <v>128</v>
      </c>
      <c r="J137" s="253" t="s">
        <v>74</v>
      </c>
      <c r="K137" s="163">
        <v>29</v>
      </c>
      <c r="L137" s="163">
        <v>2011</v>
      </c>
      <c r="M137" s="163">
        <v>21.55</v>
      </c>
      <c r="N137" s="163">
        <v>9.17</v>
      </c>
      <c r="O137" s="256">
        <v>9</v>
      </c>
      <c r="P137" s="256">
        <v>10</v>
      </c>
      <c r="Q137" s="242">
        <f t="shared" si="3"/>
        <v>9.5</v>
      </c>
      <c r="R137" s="291"/>
      <c r="S137" s="290"/>
    </row>
    <row r="138" spans="1:19" x14ac:dyDescent="0.25">
      <c r="A138" s="104" t="s">
        <v>487</v>
      </c>
      <c r="B138" s="285" t="s">
        <v>1295</v>
      </c>
      <c r="C138" s="166" t="s">
        <v>1293</v>
      </c>
      <c r="D138" s="166" t="s">
        <v>1294</v>
      </c>
      <c r="E138" s="163" t="s">
        <v>198</v>
      </c>
      <c r="F138" s="163" t="s">
        <v>199</v>
      </c>
      <c r="G138" s="163" t="s">
        <v>194</v>
      </c>
      <c r="H138" s="253" t="s">
        <v>1350</v>
      </c>
      <c r="I138" s="253" t="s">
        <v>78</v>
      </c>
      <c r="J138" s="253" t="s">
        <v>74</v>
      </c>
      <c r="K138" s="163">
        <v>30</v>
      </c>
      <c r="L138" s="163">
        <v>2011</v>
      </c>
      <c r="M138" s="163">
        <v>21.55</v>
      </c>
      <c r="N138" s="163">
        <v>9.17</v>
      </c>
      <c r="O138" s="256">
        <v>12</v>
      </c>
      <c r="P138" s="256">
        <v>12</v>
      </c>
      <c r="Q138" s="242">
        <f t="shared" si="3"/>
        <v>12</v>
      </c>
      <c r="R138" s="291"/>
      <c r="S138" s="290"/>
    </row>
    <row r="139" spans="1:19" x14ac:dyDescent="0.25">
      <c r="A139" s="104" t="s">
        <v>487</v>
      </c>
      <c r="B139" s="285" t="s">
        <v>1295</v>
      </c>
      <c r="C139" s="166" t="s">
        <v>1293</v>
      </c>
      <c r="D139" s="166" t="s">
        <v>1294</v>
      </c>
      <c r="E139" s="163" t="s">
        <v>198</v>
      </c>
      <c r="F139" s="163" t="s">
        <v>199</v>
      </c>
      <c r="G139" s="163" t="s">
        <v>194</v>
      </c>
      <c r="H139" s="253" t="s">
        <v>41</v>
      </c>
      <c r="I139" s="253" t="s">
        <v>1351</v>
      </c>
      <c r="J139" s="253" t="s">
        <v>11</v>
      </c>
      <c r="K139" s="163">
        <v>31</v>
      </c>
      <c r="L139" s="163">
        <v>2011</v>
      </c>
      <c r="M139" s="163">
        <v>21.55</v>
      </c>
      <c r="N139" s="163">
        <v>9.17</v>
      </c>
      <c r="O139" s="256">
        <v>14</v>
      </c>
      <c r="P139" s="256">
        <v>15</v>
      </c>
      <c r="Q139" s="242">
        <f t="shared" si="3"/>
        <v>14.5</v>
      </c>
      <c r="R139" s="291"/>
      <c r="S139" s="290"/>
    </row>
    <row r="140" spans="1:19" x14ac:dyDescent="0.25">
      <c r="A140" s="104" t="s">
        <v>487</v>
      </c>
      <c r="B140" s="285" t="s">
        <v>1295</v>
      </c>
      <c r="C140" s="166" t="s">
        <v>1293</v>
      </c>
      <c r="D140" s="166" t="s">
        <v>1294</v>
      </c>
      <c r="E140" s="163" t="s">
        <v>198</v>
      </c>
      <c r="F140" s="163" t="s">
        <v>199</v>
      </c>
      <c r="G140" s="163" t="s">
        <v>194</v>
      </c>
      <c r="H140" s="253" t="s">
        <v>280</v>
      </c>
      <c r="I140" s="253" t="s">
        <v>26</v>
      </c>
      <c r="J140" s="253" t="s">
        <v>11</v>
      </c>
      <c r="K140" s="163">
        <v>32</v>
      </c>
      <c r="L140" s="163">
        <v>2011</v>
      </c>
      <c r="M140" s="163">
        <v>21.55</v>
      </c>
      <c r="N140" s="163">
        <v>9.17</v>
      </c>
      <c r="O140" s="256">
        <v>22</v>
      </c>
      <c r="P140" s="256">
        <v>23</v>
      </c>
      <c r="Q140" s="242">
        <f t="shared" si="3"/>
        <v>22.5</v>
      </c>
      <c r="R140" s="291"/>
      <c r="S140" s="290"/>
    </row>
    <row r="141" spans="1:19" x14ac:dyDescent="0.25">
      <c r="A141" s="104" t="s">
        <v>487</v>
      </c>
      <c r="B141" s="285" t="s">
        <v>1295</v>
      </c>
      <c r="C141" s="166" t="s">
        <v>1293</v>
      </c>
      <c r="D141" s="166" t="s">
        <v>1294</v>
      </c>
      <c r="E141" s="163" t="s">
        <v>198</v>
      </c>
      <c r="F141" s="163" t="s">
        <v>199</v>
      </c>
      <c r="G141" s="163" t="s">
        <v>194</v>
      </c>
      <c r="H141" s="253" t="s">
        <v>89</v>
      </c>
      <c r="I141" s="253" t="s">
        <v>26</v>
      </c>
      <c r="J141" s="253" t="s">
        <v>11</v>
      </c>
      <c r="K141" s="163">
        <v>33</v>
      </c>
      <c r="L141" s="163">
        <v>2011</v>
      </c>
      <c r="M141" s="163">
        <v>21.55</v>
      </c>
      <c r="N141" s="163">
        <v>9.17</v>
      </c>
      <c r="O141" s="256">
        <v>22</v>
      </c>
      <c r="P141" s="256">
        <v>23</v>
      </c>
      <c r="Q141" s="242">
        <f t="shared" si="3"/>
        <v>22.5</v>
      </c>
      <c r="R141" s="291"/>
      <c r="S141" s="290"/>
    </row>
    <row r="142" spans="1:19" x14ac:dyDescent="0.25">
      <c r="A142" s="104" t="s">
        <v>487</v>
      </c>
      <c r="B142" s="285" t="s">
        <v>1295</v>
      </c>
      <c r="C142" s="166" t="s">
        <v>1293</v>
      </c>
      <c r="D142" s="166" t="s">
        <v>1294</v>
      </c>
      <c r="E142" s="163" t="s">
        <v>198</v>
      </c>
      <c r="F142" s="163" t="s">
        <v>199</v>
      </c>
      <c r="G142" s="163" t="s">
        <v>194</v>
      </c>
      <c r="H142" s="253" t="s">
        <v>42</v>
      </c>
      <c r="I142" s="253" t="s">
        <v>1352</v>
      </c>
      <c r="J142" s="253" t="s">
        <v>11</v>
      </c>
      <c r="K142" s="163">
        <v>34</v>
      </c>
      <c r="L142" s="163">
        <v>2011</v>
      </c>
      <c r="M142" s="163">
        <v>21.55</v>
      </c>
      <c r="N142" s="163">
        <v>9.17</v>
      </c>
      <c r="O142" s="256">
        <v>87</v>
      </c>
      <c r="P142" s="256">
        <v>88</v>
      </c>
      <c r="Q142" s="242">
        <f t="shared" si="3"/>
        <v>87.5</v>
      </c>
      <c r="R142" s="291"/>
      <c r="S142" s="290"/>
    </row>
    <row r="143" spans="1:19" x14ac:dyDescent="0.25">
      <c r="A143" s="104" t="s">
        <v>487</v>
      </c>
      <c r="B143" s="285" t="s">
        <v>1295</v>
      </c>
      <c r="C143" s="166" t="s">
        <v>1293</v>
      </c>
      <c r="D143" s="166" t="s">
        <v>1294</v>
      </c>
      <c r="E143" s="163" t="s">
        <v>198</v>
      </c>
      <c r="F143" s="163" t="s">
        <v>199</v>
      </c>
      <c r="G143" s="163" t="s">
        <v>194</v>
      </c>
      <c r="H143" s="253" t="s">
        <v>47</v>
      </c>
      <c r="I143" s="253" t="s">
        <v>1353</v>
      </c>
      <c r="J143" s="253" t="s">
        <v>11</v>
      </c>
      <c r="K143" s="163">
        <v>35</v>
      </c>
      <c r="L143" s="163">
        <v>2011</v>
      </c>
      <c r="M143" s="163">
        <v>21.55</v>
      </c>
      <c r="N143" s="163">
        <v>9.17</v>
      </c>
      <c r="O143" s="256">
        <v>210</v>
      </c>
      <c r="P143" s="256">
        <v>209</v>
      </c>
      <c r="Q143" s="242">
        <f t="shared" si="3"/>
        <v>209.5</v>
      </c>
      <c r="R143" s="291"/>
      <c r="S143" s="290"/>
    </row>
    <row r="144" spans="1:19" x14ac:dyDescent="0.25">
      <c r="A144" s="104" t="s">
        <v>487</v>
      </c>
      <c r="B144" s="285" t="s">
        <v>1295</v>
      </c>
      <c r="C144" s="166" t="s">
        <v>1293</v>
      </c>
      <c r="D144" s="166" t="s">
        <v>1294</v>
      </c>
      <c r="E144" s="163" t="s">
        <v>198</v>
      </c>
      <c r="F144" s="163" t="s">
        <v>199</v>
      </c>
      <c r="G144" s="163" t="s">
        <v>194</v>
      </c>
      <c r="H144" s="253" t="s">
        <v>296</v>
      </c>
      <c r="I144" s="253" t="s">
        <v>26</v>
      </c>
      <c r="J144" s="253" t="s">
        <v>11</v>
      </c>
      <c r="K144" s="163">
        <v>36</v>
      </c>
      <c r="L144" s="163">
        <v>2011</v>
      </c>
      <c r="M144" s="163">
        <v>21.55</v>
      </c>
      <c r="N144" s="163">
        <v>9.17</v>
      </c>
      <c r="O144" s="256">
        <v>1</v>
      </c>
      <c r="P144" s="256">
        <v>2</v>
      </c>
      <c r="Q144" s="242">
        <f t="shared" si="3"/>
        <v>1.5</v>
      </c>
      <c r="R144" s="291"/>
      <c r="S144" s="290"/>
    </row>
    <row r="145" spans="1:19" x14ac:dyDescent="0.25">
      <c r="A145" s="104" t="s">
        <v>487</v>
      </c>
      <c r="B145" s="285" t="s">
        <v>1295</v>
      </c>
      <c r="C145" s="166" t="s">
        <v>1293</v>
      </c>
      <c r="D145" s="166" t="s">
        <v>1294</v>
      </c>
      <c r="E145" s="163" t="s">
        <v>198</v>
      </c>
      <c r="F145" s="163" t="s">
        <v>199</v>
      </c>
      <c r="G145" s="163" t="s">
        <v>194</v>
      </c>
      <c r="H145" s="253" t="s">
        <v>51</v>
      </c>
      <c r="I145" s="253" t="s">
        <v>52</v>
      </c>
      <c r="J145" s="253" t="s">
        <v>11</v>
      </c>
      <c r="K145" s="163">
        <v>37</v>
      </c>
      <c r="L145" s="163">
        <v>2011</v>
      </c>
      <c r="M145" s="163">
        <v>21.55</v>
      </c>
      <c r="N145" s="163">
        <v>9.17</v>
      </c>
      <c r="O145" s="256">
        <v>3</v>
      </c>
      <c r="P145" s="256">
        <v>4</v>
      </c>
      <c r="Q145" s="242">
        <f t="shared" si="3"/>
        <v>3.5</v>
      </c>
      <c r="R145" s="291"/>
      <c r="S145" s="290"/>
    </row>
    <row r="146" spans="1:19" x14ac:dyDescent="0.25">
      <c r="A146" s="104" t="s">
        <v>487</v>
      </c>
      <c r="B146" s="285" t="s">
        <v>1295</v>
      </c>
      <c r="C146" s="166" t="s">
        <v>1293</v>
      </c>
      <c r="D146" s="166" t="s">
        <v>1294</v>
      </c>
      <c r="E146" s="163" t="s">
        <v>198</v>
      </c>
      <c r="F146" s="163" t="s">
        <v>199</v>
      </c>
      <c r="G146" s="163" t="s">
        <v>194</v>
      </c>
      <c r="H146" s="253" t="s">
        <v>75</v>
      </c>
      <c r="I146" s="253" t="s">
        <v>76</v>
      </c>
      <c r="J146" s="253" t="s">
        <v>74</v>
      </c>
      <c r="K146" s="163">
        <v>38</v>
      </c>
      <c r="L146" s="163">
        <v>2011</v>
      </c>
      <c r="M146" s="163">
        <v>21.55</v>
      </c>
      <c r="N146" s="163">
        <v>9.17</v>
      </c>
      <c r="O146" s="256">
        <v>5</v>
      </c>
      <c r="P146" s="256">
        <v>6</v>
      </c>
      <c r="Q146" s="242">
        <f t="shared" si="3"/>
        <v>5.5</v>
      </c>
      <c r="R146" s="291"/>
      <c r="S146" s="290"/>
    </row>
    <row r="147" spans="1:19" x14ac:dyDescent="0.25">
      <c r="A147" s="104" t="s">
        <v>487</v>
      </c>
      <c r="B147" s="285" t="s">
        <v>1295</v>
      </c>
      <c r="C147" s="166" t="s">
        <v>1293</v>
      </c>
      <c r="D147" s="166" t="s">
        <v>1294</v>
      </c>
      <c r="E147" s="163" t="s">
        <v>198</v>
      </c>
      <c r="F147" s="163" t="s">
        <v>199</v>
      </c>
      <c r="G147" s="163" t="s">
        <v>194</v>
      </c>
      <c r="H147" s="253" t="s">
        <v>90</v>
      </c>
      <c r="I147" s="253" t="s">
        <v>1347</v>
      </c>
      <c r="J147" s="253" t="s">
        <v>11</v>
      </c>
      <c r="K147" s="163">
        <v>39</v>
      </c>
      <c r="L147" s="163">
        <v>2011</v>
      </c>
      <c r="M147" s="163">
        <v>21.55</v>
      </c>
      <c r="N147" s="163">
        <v>9.17</v>
      </c>
      <c r="O147" s="256">
        <v>1</v>
      </c>
      <c r="P147" s="256">
        <v>1</v>
      </c>
      <c r="Q147" s="242">
        <f t="shared" si="3"/>
        <v>1</v>
      </c>
      <c r="R147" s="291"/>
      <c r="S147" s="290"/>
    </row>
    <row r="148" spans="1:19" x14ac:dyDescent="0.25">
      <c r="A148" s="104" t="s">
        <v>487</v>
      </c>
      <c r="B148" s="285" t="s">
        <v>1295</v>
      </c>
      <c r="C148" s="166" t="s">
        <v>1293</v>
      </c>
      <c r="D148" s="166" t="s">
        <v>1294</v>
      </c>
      <c r="E148" s="163" t="s">
        <v>198</v>
      </c>
      <c r="F148" s="163" t="s">
        <v>199</v>
      </c>
      <c r="G148" s="163" t="s">
        <v>194</v>
      </c>
      <c r="H148" s="253" t="s">
        <v>155</v>
      </c>
      <c r="I148" s="253" t="s">
        <v>140</v>
      </c>
      <c r="J148" s="253" t="s">
        <v>74</v>
      </c>
      <c r="K148" s="163">
        <v>40</v>
      </c>
      <c r="L148" s="163">
        <v>2011</v>
      </c>
      <c r="M148" s="163">
        <v>21.55</v>
      </c>
      <c r="N148" s="163">
        <v>9.17</v>
      </c>
      <c r="O148" s="256">
        <v>37</v>
      </c>
      <c r="P148" s="256">
        <v>37</v>
      </c>
      <c r="Q148" s="242">
        <f t="shared" si="3"/>
        <v>37</v>
      </c>
      <c r="R148" s="291"/>
      <c r="S148" s="290"/>
    </row>
    <row r="149" spans="1:19" x14ac:dyDescent="0.25">
      <c r="A149" s="104" t="s">
        <v>487</v>
      </c>
      <c r="B149" s="285" t="s">
        <v>1295</v>
      </c>
      <c r="C149" s="166" t="s">
        <v>1293</v>
      </c>
      <c r="D149" s="166" t="s">
        <v>1294</v>
      </c>
      <c r="E149" s="163" t="s">
        <v>198</v>
      </c>
      <c r="F149" s="163" t="s">
        <v>199</v>
      </c>
      <c r="G149" s="163" t="s">
        <v>194</v>
      </c>
      <c r="H149" s="253" t="s">
        <v>133</v>
      </c>
      <c r="I149" s="253" t="s">
        <v>134</v>
      </c>
      <c r="J149" s="253" t="s">
        <v>74</v>
      </c>
      <c r="K149" s="163">
        <v>41</v>
      </c>
      <c r="L149" s="163">
        <v>2011</v>
      </c>
      <c r="M149" s="163">
        <v>21.55</v>
      </c>
      <c r="N149" s="163">
        <v>9.17</v>
      </c>
      <c r="O149" s="256">
        <v>74</v>
      </c>
      <c r="P149" s="256">
        <v>73</v>
      </c>
      <c r="Q149" s="242">
        <f t="shared" si="3"/>
        <v>73.5</v>
      </c>
      <c r="R149" s="291"/>
      <c r="S149" s="290"/>
    </row>
    <row r="150" spans="1:19" x14ac:dyDescent="0.25">
      <c r="A150" s="104" t="s">
        <v>487</v>
      </c>
      <c r="B150" s="285" t="s">
        <v>1295</v>
      </c>
      <c r="C150" s="166" t="s">
        <v>1293</v>
      </c>
      <c r="D150" s="166" t="s">
        <v>1294</v>
      </c>
      <c r="E150" s="163" t="s">
        <v>198</v>
      </c>
      <c r="F150" s="163" t="s">
        <v>199</v>
      </c>
      <c r="G150" s="163" t="s">
        <v>194</v>
      </c>
      <c r="H150" s="253" t="s">
        <v>135</v>
      </c>
      <c r="I150" s="253" t="s">
        <v>136</v>
      </c>
      <c r="J150" s="253" t="s">
        <v>74</v>
      </c>
      <c r="K150" s="163">
        <v>42</v>
      </c>
      <c r="L150" s="163">
        <v>2011</v>
      </c>
      <c r="M150" s="163">
        <v>21.55</v>
      </c>
      <c r="N150" s="163">
        <v>9.17</v>
      </c>
      <c r="O150" s="256">
        <v>1</v>
      </c>
      <c r="P150" s="256">
        <v>1</v>
      </c>
      <c r="Q150" s="242">
        <f t="shared" si="3"/>
        <v>1</v>
      </c>
      <c r="R150" s="291"/>
      <c r="S150" s="290"/>
    </row>
    <row r="151" spans="1:19" x14ac:dyDescent="0.25">
      <c r="A151" s="104" t="s">
        <v>487</v>
      </c>
      <c r="B151" s="285" t="s">
        <v>1295</v>
      </c>
      <c r="C151" s="166" t="s">
        <v>1293</v>
      </c>
      <c r="D151" s="166" t="s">
        <v>1294</v>
      </c>
      <c r="E151" s="163" t="s">
        <v>198</v>
      </c>
      <c r="F151" s="163" t="s">
        <v>199</v>
      </c>
      <c r="G151" s="163" t="s">
        <v>194</v>
      </c>
      <c r="H151" s="253" t="s">
        <v>137</v>
      </c>
      <c r="I151" s="253" t="s">
        <v>138</v>
      </c>
      <c r="J151" s="253" t="s">
        <v>74</v>
      </c>
      <c r="K151" s="163">
        <v>43</v>
      </c>
      <c r="L151" s="163">
        <v>2011</v>
      </c>
      <c r="M151" s="163">
        <v>21.55</v>
      </c>
      <c r="N151" s="163">
        <v>9.17</v>
      </c>
      <c r="O151" s="256">
        <v>1</v>
      </c>
      <c r="P151" s="256">
        <v>1</v>
      </c>
      <c r="Q151" s="242">
        <f t="shared" si="3"/>
        <v>1</v>
      </c>
      <c r="R151" s="291"/>
      <c r="S151" s="290"/>
    </row>
    <row r="152" spans="1:19" x14ac:dyDescent="0.25">
      <c r="A152" s="104" t="s">
        <v>487</v>
      </c>
      <c r="B152" s="285" t="s">
        <v>1295</v>
      </c>
      <c r="C152" s="166" t="s">
        <v>1293</v>
      </c>
      <c r="D152" s="166" t="s">
        <v>1294</v>
      </c>
      <c r="E152" s="163" t="s">
        <v>198</v>
      </c>
      <c r="F152" s="163" t="s">
        <v>199</v>
      </c>
      <c r="G152" s="163" t="s">
        <v>194</v>
      </c>
      <c r="H152" s="253" t="s">
        <v>141</v>
      </c>
      <c r="I152" s="253" t="s">
        <v>142</v>
      </c>
      <c r="J152" s="253" t="s">
        <v>74</v>
      </c>
      <c r="K152" s="163">
        <v>44</v>
      </c>
      <c r="L152" s="163">
        <v>2011</v>
      </c>
      <c r="M152" s="163">
        <v>21.55</v>
      </c>
      <c r="N152" s="163">
        <v>9.17</v>
      </c>
      <c r="O152" s="256">
        <v>4</v>
      </c>
      <c r="P152" s="256">
        <v>4</v>
      </c>
      <c r="Q152" s="242">
        <f t="shared" si="3"/>
        <v>4</v>
      </c>
      <c r="R152" s="291"/>
      <c r="S152" s="290"/>
    </row>
    <row r="153" spans="1:19" x14ac:dyDescent="0.25">
      <c r="A153" s="104" t="s">
        <v>487</v>
      </c>
      <c r="B153" s="285" t="s">
        <v>1295</v>
      </c>
      <c r="C153" s="166" t="s">
        <v>1293</v>
      </c>
      <c r="D153" s="166" t="s">
        <v>1294</v>
      </c>
      <c r="E153" s="163" t="s">
        <v>198</v>
      </c>
      <c r="F153" s="163" t="s">
        <v>199</v>
      </c>
      <c r="G153" s="163" t="s">
        <v>194</v>
      </c>
      <c r="H153" s="253" t="s">
        <v>1354</v>
      </c>
      <c r="I153" s="253" t="s">
        <v>1355</v>
      </c>
      <c r="J153" s="253" t="s">
        <v>74</v>
      </c>
      <c r="K153" s="163">
        <v>45</v>
      </c>
      <c r="L153" s="163">
        <v>2011</v>
      </c>
      <c r="M153" s="163">
        <v>21.55</v>
      </c>
      <c r="N153" s="163">
        <v>9.17</v>
      </c>
      <c r="O153" s="256">
        <v>1</v>
      </c>
      <c r="P153" s="256">
        <v>0</v>
      </c>
      <c r="Q153" s="242">
        <f t="shared" si="3"/>
        <v>0.5</v>
      </c>
      <c r="R153" s="291"/>
      <c r="S153" s="290"/>
    </row>
    <row r="154" spans="1:19" x14ac:dyDescent="0.25">
      <c r="A154" s="104" t="s">
        <v>487</v>
      </c>
      <c r="B154" s="285" t="s">
        <v>1295</v>
      </c>
      <c r="C154" s="166" t="s">
        <v>1293</v>
      </c>
      <c r="D154" s="166" t="s">
        <v>1294</v>
      </c>
      <c r="E154" s="163" t="s">
        <v>198</v>
      </c>
      <c r="F154" s="163" t="s">
        <v>199</v>
      </c>
      <c r="G154" s="163" t="s">
        <v>194</v>
      </c>
      <c r="H154" s="253" t="s">
        <v>53</v>
      </c>
      <c r="I154" s="253" t="s">
        <v>31</v>
      </c>
      <c r="J154" s="253" t="s">
        <v>11</v>
      </c>
      <c r="K154" s="163">
        <v>46</v>
      </c>
      <c r="L154" s="163">
        <v>2011</v>
      </c>
      <c r="M154" s="163">
        <v>21.55</v>
      </c>
      <c r="N154" s="163">
        <v>9.17</v>
      </c>
      <c r="O154" s="256">
        <v>150</v>
      </c>
      <c r="P154" s="256">
        <v>150</v>
      </c>
      <c r="Q154" s="242">
        <f t="shared" si="3"/>
        <v>150</v>
      </c>
      <c r="R154" s="291"/>
      <c r="S154" s="290"/>
    </row>
    <row r="155" spans="1:19" x14ac:dyDescent="0.25">
      <c r="A155" s="104" t="s">
        <v>487</v>
      </c>
      <c r="B155" s="285" t="s">
        <v>1295</v>
      </c>
      <c r="C155" s="166" t="s">
        <v>1293</v>
      </c>
      <c r="D155" s="166" t="s">
        <v>1294</v>
      </c>
      <c r="E155" s="163" t="s">
        <v>198</v>
      </c>
      <c r="F155" s="163" t="s">
        <v>199</v>
      </c>
      <c r="G155" s="163" t="s">
        <v>194</v>
      </c>
      <c r="H155" s="253" t="s">
        <v>54</v>
      </c>
      <c r="I155" s="253" t="s">
        <v>52</v>
      </c>
      <c r="J155" s="253" t="s">
        <v>11</v>
      </c>
      <c r="K155" s="163">
        <v>47</v>
      </c>
      <c r="L155" s="163">
        <v>2011</v>
      </c>
      <c r="M155" s="163">
        <v>21.55</v>
      </c>
      <c r="N155" s="163">
        <v>9.17</v>
      </c>
      <c r="O155" s="256">
        <v>6</v>
      </c>
      <c r="P155" s="256">
        <v>6</v>
      </c>
      <c r="Q155" s="242">
        <f t="shared" si="3"/>
        <v>6</v>
      </c>
      <c r="R155" s="291"/>
      <c r="S155" s="290"/>
    </row>
    <row r="156" spans="1:19" x14ac:dyDescent="0.25">
      <c r="A156" s="104" t="s">
        <v>487</v>
      </c>
      <c r="B156" s="285" t="s">
        <v>1295</v>
      </c>
      <c r="C156" s="166" t="s">
        <v>1293</v>
      </c>
      <c r="D156" s="166" t="s">
        <v>1294</v>
      </c>
      <c r="E156" s="163" t="s">
        <v>198</v>
      </c>
      <c r="F156" s="163" t="s">
        <v>199</v>
      </c>
      <c r="G156" s="163" t="s">
        <v>194</v>
      </c>
      <c r="H156" s="253" t="s">
        <v>55</v>
      </c>
      <c r="I156" s="253" t="s">
        <v>1356</v>
      </c>
      <c r="J156" s="253" t="s">
        <v>11</v>
      </c>
      <c r="K156" s="163">
        <v>48</v>
      </c>
      <c r="L156" s="163">
        <v>2011</v>
      </c>
      <c r="M156" s="163">
        <v>21.55</v>
      </c>
      <c r="N156" s="163">
        <v>9.17</v>
      </c>
      <c r="O156" s="256">
        <v>2</v>
      </c>
      <c r="P156" s="256">
        <v>2</v>
      </c>
      <c r="Q156" s="242">
        <f t="shared" si="3"/>
        <v>2</v>
      </c>
      <c r="R156" s="291"/>
      <c r="S156" s="290"/>
    </row>
    <row r="157" spans="1:19" x14ac:dyDescent="0.25">
      <c r="A157" s="104" t="s">
        <v>487</v>
      </c>
      <c r="B157" s="285" t="s">
        <v>1295</v>
      </c>
      <c r="C157" s="166" t="s">
        <v>1293</v>
      </c>
      <c r="D157" s="166" t="s">
        <v>1294</v>
      </c>
      <c r="E157" s="163" t="s">
        <v>198</v>
      </c>
      <c r="F157" s="163" t="s">
        <v>199</v>
      </c>
      <c r="G157" s="163" t="s">
        <v>194</v>
      </c>
      <c r="H157" s="253" t="s">
        <v>313</v>
      </c>
      <c r="I157" s="253" t="s">
        <v>26</v>
      </c>
      <c r="J157" s="253" t="s">
        <v>11</v>
      </c>
      <c r="K157" s="163">
        <v>49</v>
      </c>
      <c r="L157" s="163">
        <v>2011</v>
      </c>
      <c r="M157" s="163">
        <v>21.55</v>
      </c>
      <c r="N157" s="163">
        <v>9.17</v>
      </c>
      <c r="O157" s="256">
        <v>289</v>
      </c>
      <c r="P157" s="256">
        <v>289</v>
      </c>
      <c r="Q157" s="242">
        <f t="shared" si="3"/>
        <v>289</v>
      </c>
      <c r="R157" s="291"/>
      <c r="S157" s="290"/>
    </row>
    <row r="158" spans="1:19" x14ac:dyDescent="0.25">
      <c r="A158" s="104" t="s">
        <v>487</v>
      </c>
      <c r="B158" s="285" t="s">
        <v>1295</v>
      </c>
      <c r="C158" s="166" t="s">
        <v>1293</v>
      </c>
      <c r="D158" s="166" t="s">
        <v>1294</v>
      </c>
      <c r="E158" s="163" t="s">
        <v>198</v>
      </c>
      <c r="F158" s="163" t="s">
        <v>199</v>
      </c>
      <c r="G158" s="163" t="s">
        <v>194</v>
      </c>
      <c r="H158" s="253" t="s">
        <v>144</v>
      </c>
      <c r="I158" s="253" t="s">
        <v>136</v>
      </c>
      <c r="J158" s="253" t="s">
        <v>74</v>
      </c>
      <c r="K158" s="163">
        <v>50</v>
      </c>
      <c r="L158" s="163">
        <v>2011</v>
      </c>
      <c r="M158" s="163">
        <v>21.55</v>
      </c>
      <c r="N158" s="163">
        <v>9.17</v>
      </c>
      <c r="O158" s="256">
        <v>12</v>
      </c>
      <c r="P158" s="256">
        <v>12</v>
      </c>
      <c r="Q158" s="242">
        <f t="shared" si="3"/>
        <v>12</v>
      </c>
      <c r="R158" s="291"/>
      <c r="S158" s="290"/>
    </row>
    <row r="159" spans="1:19" x14ac:dyDescent="0.25">
      <c r="A159" s="104" t="s">
        <v>487</v>
      </c>
      <c r="B159" s="285" t="s">
        <v>1295</v>
      </c>
      <c r="C159" s="166" t="s">
        <v>1293</v>
      </c>
      <c r="D159" s="166" t="s">
        <v>1294</v>
      </c>
      <c r="E159" s="163" t="s">
        <v>198</v>
      </c>
      <c r="F159" s="163" t="s">
        <v>199</v>
      </c>
      <c r="G159" s="163" t="s">
        <v>194</v>
      </c>
      <c r="H159" s="253" t="s">
        <v>145</v>
      </c>
      <c r="I159" s="253" t="s">
        <v>146</v>
      </c>
      <c r="J159" s="253" t="s">
        <v>74</v>
      </c>
      <c r="K159" s="163">
        <v>51</v>
      </c>
      <c r="L159" s="163">
        <v>2011</v>
      </c>
      <c r="M159" s="163">
        <v>21.55</v>
      </c>
      <c r="N159" s="163">
        <v>9.17</v>
      </c>
      <c r="O159" s="256">
        <v>22</v>
      </c>
      <c r="P159" s="256">
        <v>23</v>
      </c>
      <c r="Q159" s="242">
        <f t="shared" si="3"/>
        <v>22.5</v>
      </c>
      <c r="R159" s="291"/>
      <c r="S159" s="290"/>
    </row>
    <row r="160" spans="1:19" x14ac:dyDescent="0.25">
      <c r="A160" s="104" t="s">
        <v>487</v>
      </c>
      <c r="B160" s="285" t="s">
        <v>1295</v>
      </c>
      <c r="C160" s="166" t="s">
        <v>1293</v>
      </c>
      <c r="D160" s="166" t="s">
        <v>1294</v>
      </c>
      <c r="E160" s="163" t="s">
        <v>198</v>
      </c>
      <c r="F160" s="163" t="s">
        <v>199</v>
      </c>
      <c r="G160" s="163" t="s">
        <v>194</v>
      </c>
      <c r="H160" s="253" t="s">
        <v>147</v>
      </c>
      <c r="I160" s="253" t="s">
        <v>142</v>
      </c>
      <c r="J160" s="253" t="s">
        <v>74</v>
      </c>
      <c r="K160" s="163">
        <v>52</v>
      </c>
      <c r="L160" s="163">
        <v>2011</v>
      </c>
      <c r="M160" s="163">
        <v>21.55</v>
      </c>
      <c r="N160" s="163">
        <v>9.17</v>
      </c>
      <c r="O160" s="256">
        <v>57</v>
      </c>
      <c r="P160" s="256">
        <v>56</v>
      </c>
      <c r="Q160" s="242">
        <f t="shared" si="3"/>
        <v>56.5</v>
      </c>
      <c r="R160" s="291"/>
      <c r="S160" s="290"/>
    </row>
    <row r="161" spans="1:19" x14ac:dyDescent="0.25">
      <c r="A161" s="104" t="s">
        <v>487</v>
      </c>
      <c r="B161" s="285" t="s">
        <v>1295</v>
      </c>
      <c r="C161" s="166" t="s">
        <v>1293</v>
      </c>
      <c r="D161" s="166" t="s">
        <v>1294</v>
      </c>
      <c r="E161" s="163" t="s">
        <v>198</v>
      </c>
      <c r="F161" s="163" t="s">
        <v>199</v>
      </c>
      <c r="G161" s="163" t="s">
        <v>194</v>
      </c>
      <c r="H161" s="253" t="s">
        <v>148</v>
      </c>
      <c r="I161" s="253" t="s">
        <v>149</v>
      </c>
      <c r="J161" s="253" t="s">
        <v>74</v>
      </c>
      <c r="K161" s="163">
        <v>53</v>
      </c>
      <c r="L161" s="163">
        <v>2011</v>
      </c>
      <c r="M161" s="163">
        <v>21.55</v>
      </c>
      <c r="N161" s="163">
        <v>9.17</v>
      </c>
      <c r="O161" s="256">
        <v>23</v>
      </c>
      <c r="P161" s="256">
        <v>24</v>
      </c>
      <c r="Q161" s="242">
        <f t="shared" si="3"/>
        <v>23.5</v>
      </c>
      <c r="R161" s="291"/>
      <c r="S161" s="290"/>
    </row>
    <row r="162" spans="1:19" x14ac:dyDescent="0.25">
      <c r="A162" s="104" t="s">
        <v>487</v>
      </c>
      <c r="B162" s="285" t="s">
        <v>1295</v>
      </c>
      <c r="C162" s="166" t="s">
        <v>1293</v>
      </c>
      <c r="D162" s="166" t="s">
        <v>1294</v>
      </c>
      <c r="E162" s="163" t="s">
        <v>198</v>
      </c>
      <c r="F162" s="163" t="s">
        <v>199</v>
      </c>
      <c r="G162" s="163" t="s">
        <v>194</v>
      </c>
      <c r="H162" s="253" t="s">
        <v>1374</v>
      </c>
      <c r="I162" s="253" t="s">
        <v>26</v>
      </c>
      <c r="J162" s="253" t="s">
        <v>11</v>
      </c>
      <c r="K162" s="163">
        <v>54</v>
      </c>
      <c r="L162" s="163">
        <v>2011</v>
      </c>
      <c r="M162" s="163">
        <v>21.55</v>
      </c>
      <c r="N162" s="163">
        <v>9.17</v>
      </c>
      <c r="O162" s="256">
        <v>13</v>
      </c>
      <c r="P162" s="256">
        <v>14</v>
      </c>
      <c r="Q162" s="242">
        <f t="shared" si="3"/>
        <v>13.5</v>
      </c>
      <c r="R162" s="291"/>
      <c r="S162" s="290"/>
    </row>
    <row r="163" spans="1:19" x14ac:dyDescent="0.25">
      <c r="A163" s="104" t="s">
        <v>487</v>
      </c>
      <c r="B163" s="285" t="s">
        <v>1295</v>
      </c>
      <c r="C163" s="166" t="s">
        <v>1293</v>
      </c>
      <c r="D163" s="166" t="s">
        <v>1294</v>
      </c>
      <c r="E163" s="163" t="s">
        <v>198</v>
      </c>
      <c r="F163" s="163" t="s">
        <v>199</v>
      </c>
      <c r="G163" s="163" t="s">
        <v>194</v>
      </c>
      <c r="H163" s="253" t="s">
        <v>153</v>
      </c>
      <c r="I163" s="253" t="s">
        <v>154</v>
      </c>
      <c r="J163" s="253" t="s">
        <v>74</v>
      </c>
      <c r="K163" s="163">
        <v>55</v>
      </c>
      <c r="L163" s="163">
        <v>2011</v>
      </c>
      <c r="M163" s="163">
        <v>21.55</v>
      </c>
      <c r="N163" s="163">
        <v>9.17</v>
      </c>
      <c r="O163" s="256">
        <v>2</v>
      </c>
      <c r="P163" s="256">
        <v>1</v>
      </c>
      <c r="Q163" s="242">
        <f t="shared" si="3"/>
        <v>1.5</v>
      </c>
      <c r="R163" s="291"/>
      <c r="S163" s="290"/>
    </row>
    <row r="164" spans="1:19" x14ac:dyDescent="0.25">
      <c r="A164" s="104" t="s">
        <v>487</v>
      </c>
      <c r="B164" s="285" t="s">
        <v>1295</v>
      </c>
      <c r="C164" s="166" t="s">
        <v>1293</v>
      </c>
      <c r="D164" s="166" t="s">
        <v>1294</v>
      </c>
      <c r="E164" s="163" t="s">
        <v>198</v>
      </c>
      <c r="F164" s="163" t="s">
        <v>199</v>
      </c>
      <c r="G164" s="163" t="s">
        <v>194</v>
      </c>
      <c r="H164" s="253" t="s">
        <v>87</v>
      </c>
      <c r="I164" s="253" t="s">
        <v>88</v>
      </c>
      <c r="J164" s="253" t="s">
        <v>86</v>
      </c>
      <c r="K164" s="163">
        <v>56</v>
      </c>
      <c r="L164" s="163">
        <v>2011</v>
      </c>
      <c r="M164" s="163">
        <v>21.55</v>
      </c>
      <c r="N164" s="163">
        <v>9.17</v>
      </c>
      <c r="O164" s="256">
        <v>31</v>
      </c>
      <c r="P164" s="256">
        <v>31</v>
      </c>
      <c r="Q164" s="242">
        <f t="shared" si="3"/>
        <v>31</v>
      </c>
      <c r="R164" s="291"/>
      <c r="S164" s="290"/>
    </row>
    <row r="165" spans="1:19" ht="15.75" thickBot="1" x14ac:dyDescent="0.3">
      <c r="A165" s="105" t="s">
        <v>487</v>
      </c>
      <c r="B165" s="282" t="s">
        <v>1295</v>
      </c>
      <c r="C165" s="275" t="s">
        <v>1293</v>
      </c>
      <c r="D165" s="275" t="s">
        <v>1294</v>
      </c>
      <c r="E165" s="162" t="s">
        <v>198</v>
      </c>
      <c r="F165" s="162" t="s">
        <v>199</v>
      </c>
      <c r="G165" s="162" t="s">
        <v>194</v>
      </c>
      <c r="H165" s="260" t="s">
        <v>1357</v>
      </c>
      <c r="I165" s="260" t="s">
        <v>1322</v>
      </c>
      <c r="J165" s="260" t="s">
        <v>74</v>
      </c>
      <c r="K165" s="162">
        <v>57</v>
      </c>
      <c r="L165" s="162">
        <v>2011</v>
      </c>
      <c r="M165" s="162">
        <v>21.55</v>
      </c>
      <c r="N165" s="162">
        <v>9.17</v>
      </c>
      <c r="O165" s="255">
        <v>1</v>
      </c>
      <c r="P165" s="255">
        <v>0</v>
      </c>
      <c r="Q165" s="245">
        <f t="shared" si="3"/>
        <v>0.5</v>
      </c>
      <c r="R165" s="291">
        <f>SUM(Q109:Q165)</f>
        <v>5744.5</v>
      </c>
      <c r="S165" s="290"/>
    </row>
    <row r="166" spans="1:19" x14ac:dyDescent="0.25">
      <c r="A166" s="334" t="s">
        <v>1974</v>
      </c>
      <c r="B166" s="335"/>
      <c r="C166" s="335"/>
      <c r="D166" s="335"/>
      <c r="E166" s="335"/>
      <c r="F166" s="335"/>
      <c r="G166" s="335"/>
      <c r="H166" s="335"/>
      <c r="J166" s="294"/>
      <c r="K166" s="290"/>
      <c r="S166" s="290"/>
    </row>
    <row r="167" spans="1:19" x14ac:dyDescent="0.25">
      <c r="J167" s="294"/>
      <c r="K167" s="290"/>
      <c r="S167" s="290"/>
    </row>
    <row r="168" spans="1:19" x14ac:dyDescent="0.25">
      <c r="J168" s="294"/>
      <c r="K168" s="290"/>
      <c r="S168" s="290"/>
    </row>
    <row r="169" spans="1:19" x14ac:dyDescent="0.25">
      <c r="J169" s="294"/>
      <c r="K169" s="290"/>
      <c r="S169" s="290"/>
    </row>
    <row r="170" spans="1:19" x14ac:dyDescent="0.25">
      <c r="J170" s="294"/>
      <c r="K170" s="290"/>
      <c r="S170" s="290"/>
    </row>
    <row r="171" spans="1:19" x14ac:dyDescent="0.25">
      <c r="J171" s="294"/>
      <c r="K171" s="290"/>
      <c r="S171" s="290"/>
    </row>
    <row r="172" spans="1:19" x14ac:dyDescent="0.25">
      <c r="S172" s="290"/>
    </row>
    <row r="173" spans="1:19" x14ac:dyDescent="0.25">
      <c r="S173" s="290"/>
    </row>
    <row r="174" spans="1:19" x14ac:dyDescent="0.25">
      <c r="S174" s="290"/>
    </row>
  </sheetData>
  <mergeCells count="1">
    <mergeCell ref="A166:H166"/>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4"/>
  <sheetViews>
    <sheetView workbookViewId="0">
      <selection activeCell="A2" sqref="A2"/>
    </sheetView>
  </sheetViews>
  <sheetFormatPr defaultRowHeight="15" x14ac:dyDescent="0.25"/>
  <cols>
    <col min="6" max="6" width="10.85546875" customWidth="1"/>
    <col min="9" max="9" width="21.85546875" customWidth="1"/>
  </cols>
  <sheetData>
    <row r="1" spans="1:20" ht="17.25" x14ac:dyDescent="0.25">
      <c r="A1" s="53" t="s">
        <v>1987</v>
      </c>
    </row>
    <row r="2" spans="1:20" x14ac:dyDescent="0.25">
      <c r="A2" s="53" t="s">
        <v>1963</v>
      </c>
    </row>
    <row r="3" spans="1:20" x14ac:dyDescent="0.25">
      <c r="A3" s="53" t="s">
        <v>1964</v>
      </c>
    </row>
    <row r="4" spans="1:20" s="189" customFormat="1" x14ac:dyDescent="0.25">
      <c r="A4" t="s">
        <v>1296</v>
      </c>
      <c r="B4" t="s">
        <v>323</v>
      </c>
      <c r="C4" t="s">
        <v>1830</v>
      </c>
      <c r="D4" t="s">
        <v>322</v>
      </c>
      <c r="E4" t="s">
        <v>1940</v>
      </c>
      <c r="F4" t="s">
        <v>167</v>
      </c>
      <c r="G4" t="s">
        <v>168</v>
      </c>
      <c r="H4" t="s">
        <v>169</v>
      </c>
      <c r="I4" t="s">
        <v>3</v>
      </c>
      <c r="J4" t="s">
        <v>4</v>
      </c>
      <c r="K4" t="s">
        <v>6</v>
      </c>
      <c r="L4" t="s">
        <v>2</v>
      </c>
      <c r="M4" t="s">
        <v>1</v>
      </c>
      <c r="N4" t="s">
        <v>1950</v>
      </c>
      <c r="O4" t="s">
        <v>1951</v>
      </c>
      <c r="P4" t="s">
        <v>1952</v>
      </c>
      <c r="Q4" t="s">
        <v>1956</v>
      </c>
      <c r="R4" t="s">
        <v>1962</v>
      </c>
      <c r="S4"/>
      <c r="T4"/>
    </row>
    <row r="5" spans="1:20" ht="26.25" x14ac:dyDescent="0.25">
      <c r="A5" s="195" t="s">
        <v>441</v>
      </c>
      <c r="B5" s="163" t="s">
        <v>1941</v>
      </c>
      <c r="C5" s="197" t="s">
        <v>330</v>
      </c>
      <c r="D5" s="198" t="s">
        <v>1722</v>
      </c>
      <c r="E5" s="199" t="s">
        <v>1942</v>
      </c>
      <c r="F5" s="192" t="s">
        <v>165</v>
      </c>
      <c r="G5" s="1" t="s">
        <v>166</v>
      </c>
      <c r="H5" s="1" t="s">
        <v>170</v>
      </c>
      <c r="I5" t="s">
        <v>306</v>
      </c>
      <c r="J5" t="s">
        <v>172</v>
      </c>
      <c r="K5" t="s">
        <v>173</v>
      </c>
      <c r="L5">
        <v>1</v>
      </c>
      <c r="M5">
        <v>2011</v>
      </c>
      <c r="N5">
        <v>19</v>
      </c>
      <c r="O5">
        <v>7</v>
      </c>
      <c r="P5">
        <v>3</v>
      </c>
      <c r="Q5">
        <v>3</v>
      </c>
      <c r="R5">
        <f>SUM(P5:Q5)/2</f>
        <v>3</v>
      </c>
    </row>
    <row r="6" spans="1:20" ht="26.25" x14ac:dyDescent="0.25">
      <c r="A6" s="195" t="s">
        <v>441</v>
      </c>
      <c r="B6" s="163" t="s">
        <v>1941</v>
      </c>
      <c r="C6" s="197" t="s">
        <v>330</v>
      </c>
      <c r="D6" s="198" t="s">
        <v>1722</v>
      </c>
      <c r="E6" s="199" t="s">
        <v>1942</v>
      </c>
      <c r="F6" s="192" t="s">
        <v>165</v>
      </c>
      <c r="G6" s="1" t="s">
        <v>166</v>
      </c>
      <c r="H6" s="1" t="s">
        <v>170</v>
      </c>
      <c r="I6" t="s">
        <v>1313</v>
      </c>
      <c r="J6" t="s">
        <v>1340</v>
      </c>
      <c r="K6" t="s">
        <v>173</v>
      </c>
      <c r="L6">
        <v>2</v>
      </c>
      <c r="M6">
        <v>2011</v>
      </c>
      <c r="N6">
        <v>19</v>
      </c>
      <c r="O6">
        <v>7</v>
      </c>
      <c r="P6">
        <v>1</v>
      </c>
      <c r="Q6">
        <v>1</v>
      </c>
      <c r="R6" s="189">
        <f t="shared" ref="R6:R17" si="0">SUM(P6:Q6)/2</f>
        <v>1</v>
      </c>
    </row>
    <row r="7" spans="1:20" ht="26.25" x14ac:dyDescent="0.25">
      <c r="A7" s="195" t="s">
        <v>441</v>
      </c>
      <c r="B7" s="163" t="s">
        <v>1941</v>
      </c>
      <c r="C7" s="197" t="s">
        <v>330</v>
      </c>
      <c r="D7" s="198" t="s">
        <v>1722</v>
      </c>
      <c r="E7" s="199" t="s">
        <v>1942</v>
      </c>
      <c r="F7" s="192" t="s">
        <v>165</v>
      </c>
      <c r="G7" s="1" t="s">
        <v>166</v>
      </c>
      <c r="H7" s="1" t="s">
        <v>170</v>
      </c>
      <c r="I7" t="s">
        <v>59</v>
      </c>
      <c r="J7" t="s">
        <v>60</v>
      </c>
      <c r="K7" t="s">
        <v>61</v>
      </c>
      <c r="L7">
        <v>3</v>
      </c>
      <c r="M7">
        <v>2011</v>
      </c>
      <c r="N7">
        <v>19</v>
      </c>
      <c r="O7">
        <v>7</v>
      </c>
      <c r="P7">
        <v>1475</v>
      </c>
      <c r="Q7">
        <v>1476</v>
      </c>
      <c r="R7" s="189">
        <f t="shared" si="0"/>
        <v>1475.5</v>
      </c>
    </row>
    <row r="8" spans="1:20" ht="26.25" x14ac:dyDescent="0.25">
      <c r="A8" s="195" t="s">
        <v>441</v>
      </c>
      <c r="B8" s="163" t="s">
        <v>1941</v>
      </c>
      <c r="C8" s="197" t="s">
        <v>330</v>
      </c>
      <c r="D8" s="198" t="s">
        <v>1722</v>
      </c>
      <c r="E8" s="199" t="s">
        <v>1942</v>
      </c>
      <c r="F8" s="192" t="s">
        <v>165</v>
      </c>
      <c r="G8" s="1" t="s">
        <v>166</v>
      </c>
      <c r="H8" s="1" t="s">
        <v>170</v>
      </c>
      <c r="I8" t="s">
        <v>62</v>
      </c>
      <c r="J8" t="s">
        <v>60</v>
      </c>
      <c r="K8" t="s">
        <v>61</v>
      </c>
      <c r="L8">
        <v>4</v>
      </c>
      <c r="M8">
        <v>2011</v>
      </c>
      <c r="N8">
        <v>19</v>
      </c>
      <c r="O8">
        <v>7</v>
      </c>
      <c r="P8">
        <v>370</v>
      </c>
      <c r="Q8">
        <v>369</v>
      </c>
      <c r="R8" s="189">
        <f t="shared" si="0"/>
        <v>369.5</v>
      </c>
    </row>
    <row r="9" spans="1:20" ht="26.25" x14ac:dyDescent="0.25">
      <c r="A9" s="195" t="s">
        <v>441</v>
      </c>
      <c r="B9" s="163" t="s">
        <v>1941</v>
      </c>
      <c r="C9" s="197" t="s">
        <v>330</v>
      </c>
      <c r="D9" s="198" t="s">
        <v>1722</v>
      </c>
      <c r="E9" s="199" t="s">
        <v>1942</v>
      </c>
      <c r="F9" s="192" t="s">
        <v>165</v>
      </c>
      <c r="G9" s="1" t="s">
        <v>166</v>
      </c>
      <c r="H9" s="1" t="s">
        <v>170</v>
      </c>
      <c r="I9" t="s">
        <v>1375</v>
      </c>
      <c r="J9" t="s">
        <v>40</v>
      </c>
      <c r="K9" t="s">
        <v>64</v>
      </c>
      <c r="L9">
        <v>5</v>
      </c>
      <c r="M9">
        <v>2011</v>
      </c>
      <c r="N9">
        <v>19</v>
      </c>
      <c r="O9">
        <v>7</v>
      </c>
      <c r="P9">
        <v>797</v>
      </c>
      <c r="Q9">
        <v>796</v>
      </c>
      <c r="R9" s="189">
        <f t="shared" si="0"/>
        <v>796.5</v>
      </c>
    </row>
    <row r="10" spans="1:20" ht="26.25" x14ac:dyDescent="0.25">
      <c r="A10" s="195" t="s">
        <v>441</v>
      </c>
      <c r="B10" s="163" t="s">
        <v>1941</v>
      </c>
      <c r="C10" s="197" t="s">
        <v>330</v>
      </c>
      <c r="D10" s="198" t="s">
        <v>1722</v>
      </c>
      <c r="E10" s="199" t="s">
        <v>1942</v>
      </c>
      <c r="F10" s="192" t="s">
        <v>165</v>
      </c>
      <c r="G10" s="1" t="s">
        <v>166</v>
      </c>
      <c r="H10" s="1" t="s">
        <v>170</v>
      </c>
      <c r="I10" t="s">
        <v>163</v>
      </c>
      <c r="J10" t="s">
        <v>1342</v>
      </c>
      <c r="K10" t="s">
        <v>64</v>
      </c>
      <c r="L10">
        <v>6</v>
      </c>
      <c r="M10">
        <v>2011</v>
      </c>
      <c r="N10">
        <v>19</v>
      </c>
      <c r="O10">
        <v>7</v>
      </c>
      <c r="P10">
        <v>6</v>
      </c>
      <c r="Q10">
        <v>6</v>
      </c>
      <c r="R10" s="189">
        <f t="shared" si="0"/>
        <v>6</v>
      </c>
    </row>
    <row r="11" spans="1:20" ht="26.25" x14ac:dyDescent="0.25">
      <c r="A11" s="195" t="s">
        <v>441</v>
      </c>
      <c r="B11" s="163" t="s">
        <v>1941</v>
      </c>
      <c r="C11" s="197" t="s">
        <v>330</v>
      </c>
      <c r="D11" s="198" t="s">
        <v>1722</v>
      </c>
      <c r="E11" s="199" t="s">
        <v>1942</v>
      </c>
      <c r="F11" s="192" t="s">
        <v>165</v>
      </c>
      <c r="G11" s="1" t="s">
        <v>166</v>
      </c>
      <c r="H11" s="1" t="s">
        <v>170</v>
      </c>
      <c r="I11" t="s">
        <v>43</v>
      </c>
      <c r="J11" t="s">
        <v>44</v>
      </c>
      <c r="K11" t="s">
        <v>11</v>
      </c>
      <c r="L11">
        <v>7</v>
      </c>
      <c r="M11">
        <v>2011</v>
      </c>
      <c r="N11">
        <v>19</v>
      </c>
      <c r="O11">
        <v>7</v>
      </c>
      <c r="P11">
        <v>363</v>
      </c>
      <c r="Q11">
        <v>364</v>
      </c>
      <c r="R11" s="189">
        <f t="shared" si="0"/>
        <v>363.5</v>
      </c>
    </row>
    <row r="12" spans="1:20" ht="26.25" x14ac:dyDescent="0.25">
      <c r="A12" s="195" t="s">
        <v>441</v>
      </c>
      <c r="B12" s="163" t="s">
        <v>1941</v>
      </c>
      <c r="C12" s="197" t="s">
        <v>330</v>
      </c>
      <c r="D12" s="198" t="s">
        <v>1722</v>
      </c>
      <c r="E12" s="199" t="s">
        <v>1942</v>
      </c>
      <c r="F12" s="192" t="s">
        <v>165</v>
      </c>
      <c r="G12" s="1" t="s">
        <v>166</v>
      </c>
      <c r="H12" s="1" t="s">
        <v>170</v>
      </c>
      <c r="I12" t="s">
        <v>45</v>
      </c>
      <c r="J12" t="s">
        <v>44</v>
      </c>
      <c r="K12" t="s">
        <v>11</v>
      </c>
      <c r="L12">
        <v>8</v>
      </c>
      <c r="M12">
        <v>2011</v>
      </c>
      <c r="N12">
        <v>19</v>
      </c>
      <c r="O12">
        <v>7</v>
      </c>
      <c r="P12">
        <v>438</v>
      </c>
      <c r="Q12">
        <v>438</v>
      </c>
      <c r="R12" s="189">
        <f t="shared" si="0"/>
        <v>438</v>
      </c>
    </row>
    <row r="13" spans="1:20" ht="26.25" x14ac:dyDescent="0.25">
      <c r="A13" s="195" t="s">
        <v>441</v>
      </c>
      <c r="B13" s="163" t="s">
        <v>1941</v>
      </c>
      <c r="C13" s="197" t="s">
        <v>330</v>
      </c>
      <c r="D13" s="198" t="s">
        <v>1722</v>
      </c>
      <c r="E13" s="199" t="s">
        <v>1942</v>
      </c>
      <c r="F13" s="192" t="s">
        <v>165</v>
      </c>
      <c r="G13" s="1" t="s">
        <v>166</v>
      </c>
      <c r="H13" s="1" t="s">
        <v>170</v>
      </c>
      <c r="I13" t="s">
        <v>46</v>
      </c>
      <c r="J13" t="s">
        <v>1343</v>
      </c>
      <c r="K13" t="s">
        <v>11</v>
      </c>
      <c r="L13">
        <v>9</v>
      </c>
      <c r="M13">
        <v>2011</v>
      </c>
      <c r="N13">
        <v>19</v>
      </c>
      <c r="O13">
        <v>7</v>
      </c>
      <c r="P13">
        <v>5755</v>
      </c>
      <c r="Q13">
        <v>5755</v>
      </c>
      <c r="R13" s="189">
        <f t="shared" si="0"/>
        <v>5755</v>
      </c>
    </row>
    <row r="14" spans="1:20" ht="26.25" x14ac:dyDescent="0.25">
      <c r="A14" s="195" t="s">
        <v>441</v>
      </c>
      <c r="B14" s="163" t="s">
        <v>1941</v>
      </c>
      <c r="C14" s="197" t="s">
        <v>330</v>
      </c>
      <c r="D14" s="198" t="s">
        <v>1722</v>
      </c>
      <c r="E14" s="199" t="s">
        <v>1942</v>
      </c>
      <c r="F14" s="192" t="s">
        <v>165</v>
      </c>
      <c r="G14" s="1" t="s">
        <v>166</v>
      </c>
      <c r="H14" s="1" t="s">
        <v>170</v>
      </c>
      <c r="I14" t="s">
        <v>57</v>
      </c>
      <c r="J14" t="s">
        <v>36</v>
      </c>
      <c r="K14" t="s">
        <v>11</v>
      </c>
      <c r="L14">
        <v>10</v>
      </c>
      <c r="M14">
        <v>2011</v>
      </c>
      <c r="N14">
        <v>19</v>
      </c>
      <c r="O14">
        <v>7</v>
      </c>
      <c r="P14">
        <v>11</v>
      </c>
      <c r="Q14">
        <v>12</v>
      </c>
      <c r="R14" s="189">
        <f t="shared" si="0"/>
        <v>11.5</v>
      </c>
    </row>
    <row r="15" spans="1:20" ht="26.25" x14ac:dyDescent="0.25">
      <c r="A15" s="195" t="s">
        <v>441</v>
      </c>
      <c r="B15" s="163" t="s">
        <v>1941</v>
      </c>
      <c r="C15" s="197" t="s">
        <v>330</v>
      </c>
      <c r="D15" s="198" t="s">
        <v>1722</v>
      </c>
      <c r="E15" s="199" t="s">
        <v>1942</v>
      </c>
      <c r="F15" s="192" t="s">
        <v>165</v>
      </c>
      <c r="G15" s="1" t="s">
        <v>166</v>
      </c>
      <c r="H15" s="1" t="s">
        <v>170</v>
      </c>
      <c r="I15" t="s">
        <v>58</v>
      </c>
      <c r="J15" t="s">
        <v>36</v>
      </c>
      <c r="K15" t="s">
        <v>11</v>
      </c>
      <c r="L15">
        <v>11</v>
      </c>
      <c r="M15">
        <v>2011</v>
      </c>
      <c r="N15">
        <v>19</v>
      </c>
      <c r="O15">
        <v>7</v>
      </c>
      <c r="P15">
        <v>84</v>
      </c>
      <c r="Q15">
        <v>83</v>
      </c>
      <c r="R15" s="189">
        <f t="shared" si="0"/>
        <v>83.5</v>
      </c>
    </row>
    <row r="16" spans="1:20" ht="26.25" x14ac:dyDescent="0.25">
      <c r="A16" s="195" t="s">
        <v>441</v>
      </c>
      <c r="B16" s="163" t="s">
        <v>1941</v>
      </c>
      <c r="C16" s="197" t="s">
        <v>330</v>
      </c>
      <c r="D16" s="198" t="s">
        <v>1722</v>
      </c>
      <c r="E16" s="199" t="s">
        <v>1942</v>
      </c>
      <c r="F16" s="192" t="s">
        <v>165</v>
      </c>
      <c r="G16" s="1" t="s">
        <v>166</v>
      </c>
      <c r="H16" s="1" t="s">
        <v>170</v>
      </c>
      <c r="I16" t="s">
        <v>63</v>
      </c>
      <c r="J16" t="s">
        <v>1370</v>
      </c>
      <c r="K16" t="s">
        <v>64</v>
      </c>
      <c r="L16">
        <v>12</v>
      </c>
      <c r="M16">
        <v>2011</v>
      </c>
      <c r="N16">
        <v>19</v>
      </c>
      <c r="O16">
        <v>7</v>
      </c>
      <c r="P16">
        <v>12</v>
      </c>
      <c r="Q16">
        <v>12</v>
      </c>
      <c r="R16" s="189">
        <f t="shared" si="0"/>
        <v>12</v>
      </c>
    </row>
    <row r="17" spans="1:19" ht="26.25" x14ac:dyDescent="0.25">
      <c r="A17" s="195" t="s">
        <v>441</v>
      </c>
      <c r="B17" s="163" t="s">
        <v>1941</v>
      </c>
      <c r="C17" s="197" t="s">
        <v>330</v>
      </c>
      <c r="D17" s="198" t="s">
        <v>1722</v>
      </c>
      <c r="E17" s="199" t="s">
        <v>1942</v>
      </c>
      <c r="F17" s="192" t="s">
        <v>165</v>
      </c>
      <c r="G17" s="1" t="s">
        <v>166</v>
      </c>
      <c r="H17" s="1" t="s">
        <v>170</v>
      </c>
      <c r="I17" t="s">
        <v>54</v>
      </c>
      <c r="J17" t="s">
        <v>52</v>
      </c>
      <c r="K17" t="s">
        <v>11</v>
      </c>
      <c r="L17">
        <v>13</v>
      </c>
      <c r="M17">
        <v>2011</v>
      </c>
      <c r="N17">
        <v>19</v>
      </c>
      <c r="O17">
        <v>7</v>
      </c>
      <c r="P17">
        <v>287</v>
      </c>
      <c r="Q17">
        <v>287</v>
      </c>
      <c r="R17" s="189">
        <f t="shared" si="0"/>
        <v>287</v>
      </c>
      <c r="S17">
        <f>SUM(R5:R17)</f>
        <v>9602</v>
      </c>
    </row>
    <row r="18" spans="1:19" ht="26.25" x14ac:dyDescent="0.25">
      <c r="A18" s="195" t="s">
        <v>441</v>
      </c>
      <c r="B18" s="163" t="s">
        <v>1941</v>
      </c>
      <c r="C18" s="197" t="s">
        <v>330</v>
      </c>
      <c r="D18" s="198" t="s">
        <v>1722</v>
      </c>
      <c r="E18" s="199" t="s">
        <v>1942</v>
      </c>
      <c r="F18" s="192" t="s">
        <v>192</v>
      </c>
      <c r="G18" s="1" t="s">
        <v>193</v>
      </c>
      <c r="H18" s="1" t="s">
        <v>194</v>
      </c>
      <c r="I18" t="s">
        <v>72</v>
      </c>
      <c r="J18" t="s">
        <v>73</v>
      </c>
      <c r="K18" t="s">
        <v>74</v>
      </c>
      <c r="L18">
        <v>1</v>
      </c>
      <c r="M18">
        <v>2011</v>
      </c>
      <c r="N18">
        <v>19</v>
      </c>
      <c r="O18">
        <v>7</v>
      </c>
      <c r="P18">
        <v>13</v>
      </c>
      <c r="Q18">
        <v>14</v>
      </c>
      <c r="R18">
        <f>SUM(P18:Q18)/2</f>
        <v>13.5</v>
      </c>
    </row>
    <row r="19" spans="1:19" ht="26.25" x14ac:dyDescent="0.25">
      <c r="A19" s="195" t="s">
        <v>441</v>
      </c>
      <c r="B19" s="163" t="s">
        <v>1941</v>
      </c>
      <c r="C19" s="197" t="s">
        <v>330</v>
      </c>
      <c r="D19" s="198" t="s">
        <v>1722</v>
      </c>
      <c r="E19" s="199" t="s">
        <v>1942</v>
      </c>
      <c r="F19" s="192" t="s">
        <v>192</v>
      </c>
      <c r="G19" s="1" t="s">
        <v>193</v>
      </c>
      <c r="H19" s="1" t="s">
        <v>194</v>
      </c>
      <c r="I19" t="s">
        <v>1319</v>
      </c>
      <c r="J19" t="s">
        <v>66</v>
      </c>
      <c r="K19" t="s">
        <v>64</v>
      </c>
      <c r="L19">
        <v>2</v>
      </c>
      <c r="M19">
        <v>2011</v>
      </c>
      <c r="N19">
        <v>19</v>
      </c>
      <c r="O19">
        <v>7</v>
      </c>
      <c r="P19">
        <v>35</v>
      </c>
      <c r="Q19">
        <v>35</v>
      </c>
      <c r="R19" s="189">
        <f t="shared" ref="R19:R23" si="1">SUM(P19:Q19)/2</f>
        <v>35</v>
      </c>
    </row>
    <row r="20" spans="1:19" ht="26.25" x14ac:dyDescent="0.25">
      <c r="A20" s="195" t="s">
        <v>441</v>
      </c>
      <c r="B20" s="163" t="s">
        <v>1941</v>
      </c>
      <c r="C20" s="197" t="s">
        <v>330</v>
      </c>
      <c r="D20" s="198" t="s">
        <v>1722</v>
      </c>
      <c r="E20" s="199" t="s">
        <v>1942</v>
      </c>
      <c r="F20" s="192" t="s">
        <v>192</v>
      </c>
      <c r="G20" s="1" t="s">
        <v>193</v>
      </c>
      <c r="H20" s="1" t="s">
        <v>194</v>
      </c>
      <c r="I20" t="s">
        <v>180</v>
      </c>
      <c r="J20" t="s">
        <v>1349</v>
      </c>
      <c r="K20" t="s">
        <v>11</v>
      </c>
      <c r="L20">
        <v>3</v>
      </c>
      <c r="M20">
        <v>2011</v>
      </c>
      <c r="N20">
        <v>19</v>
      </c>
      <c r="O20">
        <v>7</v>
      </c>
      <c r="P20">
        <v>19</v>
      </c>
      <c r="Q20">
        <v>20</v>
      </c>
      <c r="R20" s="189">
        <f t="shared" si="1"/>
        <v>19.5</v>
      </c>
    </row>
    <row r="21" spans="1:19" ht="26.25" x14ac:dyDescent="0.25">
      <c r="A21" s="195" t="s">
        <v>441</v>
      </c>
      <c r="B21" s="163" t="s">
        <v>1941</v>
      </c>
      <c r="C21" s="197" t="s">
        <v>330</v>
      </c>
      <c r="D21" s="198" t="s">
        <v>1722</v>
      </c>
      <c r="E21" s="199" t="s">
        <v>1942</v>
      </c>
      <c r="F21" s="192" t="s">
        <v>192</v>
      </c>
      <c r="G21" s="1" t="s">
        <v>193</v>
      </c>
      <c r="H21" s="1" t="s">
        <v>194</v>
      </c>
      <c r="I21" t="s">
        <v>131</v>
      </c>
      <c r="J21" t="s">
        <v>132</v>
      </c>
      <c r="K21" t="s">
        <v>74</v>
      </c>
      <c r="L21">
        <v>4</v>
      </c>
      <c r="M21">
        <v>2011</v>
      </c>
      <c r="N21">
        <v>19</v>
      </c>
      <c r="O21">
        <v>7</v>
      </c>
      <c r="P21">
        <v>9</v>
      </c>
      <c r="Q21">
        <v>10</v>
      </c>
      <c r="R21" s="189">
        <f t="shared" si="1"/>
        <v>9.5</v>
      </c>
    </row>
    <row r="22" spans="1:19" ht="26.25" x14ac:dyDescent="0.25">
      <c r="A22" s="195" t="s">
        <v>441</v>
      </c>
      <c r="B22" s="163" t="s">
        <v>1941</v>
      </c>
      <c r="C22" s="197" t="s">
        <v>330</v>
      </c>
      <c r="D22" s="198" t="s">
        <v>1722</v>
      </c>
      <c r="E22" s="199" t="s">
        <v>1942</v>
      </c>
      <c r="F22" s="192" t="s">
        <v>192</v>
      </c>
      <c r="G22" s="1" t="s">
        <v>193</v>
      </c>
      <c r="H22" s="1" t="s">
        <v>194</v>
      </c>
      <c r="I22" t="s">
        <v>147</v>
      </c>
      <c r="J22" t="s">
        <v>142</v>
      </c>
      <c r="K22" t="s">
        <v>74</v>
      </c>
      <c r="L22">
        <v>5</v>
      </c>
      <c r="M22">
        <v>2011</v>
      </c>
      <c r="N22">
        <v>19</v>
      </c>
      <c r="O22">
        <v>7</v>
      </c>
      <c r="P22">
        <v>563</v>
      </c>
      <c r="Q22">
        <v>562</v>
      </c>
      <c r="R22" s="189">
        <f t="shared" si="1"/>
        <v>562.5</v>
      </c>
    </row>
    <row r="23" spans="1:19" ht="26.25" x14ac:dyDescent="0.25">
      <c r="A23" s="195" t="s">
        <v>441</v>
      </c>
      <c r="B23" s="163" t="s">
        <v>1941</v>
      </c>
      <c r="C23" s="197" t="s">
        <v>330</v>
      </c>
      <c r="D23" s="198" t="s">
        <v>1722</v>
      </c>
      <c r="E23" s="199" t="s">
        <v>1942</v>
      </c>
      <c r="F23" s="192" t="s">
        <v>192</v>
      </c>
      <c r="G23" s="1" t="s">
        <v>193</v>
      </c>
      <c r="H23" s="1" t="s">
        <v>194</v>
      </c>
      <c r="I23" t="s">
        <v>148</v>
      </c>
      <c r="J23" t="s">
        <v>149</v>
      </c>
      <c r="K23" t="s">
        <v>74</v>
      </c>
      <c r="L23">
        <v>6</v>
      </c>
      <c r="M23">
        <v>2011</v>
      </c>
      <c r="N23">
        <v>19</v>
      </c>
      <c r="O23">
        <v>7</v>
      </c>
      <c r="P23">
        <v>618</v>
      </c>
      <c r="Q23">
        <v>619</v>
      </c>
      <c r="R23" s="189">
        <f t="shared" si="1"/>
        <v>618.5</v>
      </c>
      <c r="S23">
        <f>SUM(R18:R23)</f>
        <v>1258.5</v>
      </c>
    </row>
    <row r="24" spans="1:19" x14ac:dyDescent="0.25">
      <c r="A24" s="195" t="s">
        <v>441</v>
      </c>
      <c r="B24" s="163" t="s">
        <v>1941</v>
      </c>
      <c r="C24" s="197" t="s">
        <v>330</v>
      </c>
      <c r="D24" s="198" t="s">
        <v>1722</v>
      </c>
      <c r="E24" s="199" t="s">
        <v>1942</v>
      </c>
      <c r="F24" t="s">
        <v>198</v>
      </c>
      <c r="G24" t="s">
        <v>199</v>
      </c>
      <c r="H24" t="s">
        <v>194</v>
      </c>
      <c r="I24" t="s">
        <v>84</v>
      </c>
      <c r="J24" t="s">
        <v>85</v>
      </c>
      <c r="K24" t="s">
        <v>86</v>
      </c>
      <c r="L24">
        <v>1</v>
      </c>
      <c r="M24">
        <v>2011</v>
      </c>
      <c r="N24">
        <v>19</v>
      </c>
      <c r="O24">
        <v>7</v>
      </c>
      <c r="P24">
        <v>1087</v>
      </c>
      <c r="Q24">
        <v>1086</v>
      </c>
      <c r="R24">
        <f>SUM(P24:Q24)/2</f>
        <v>1086.5</v>
      </c>
    </row>
    <row r="25" spans="1:19" x14ac:dyDescent="0.25">
      <c r="A25" s="195" t="s">
        <v>441</v>
      </c>
      <c r="B25" s="163" t="s">
        <v>1941</v>
      </c>
      <c r="C25" s="197" t="s">
        <v>330</v>
      </c>
      <c r="D25" s="198" t="s">
        <v>1722</v>
      </c>
      <c r="E25" s="199" t="s">
        <v>1942</v>
      </c>
      <c r="F25" t="s">
        <v>198</v>
      </c>
      <c r="G25" t="s">
        <v>199</v>
      </c>
      <c r="H25" t="s">
        <v>194</v>
      </c>
      <c r="I25" t="s">
        <v>156</v>
      </c>
      <c r="J25" t="s">
        <v>85</v>
      </c>
      <c r="K25" t="s">
        <v>81</v>
      </c>
      <c r="L25">
        <v>2</v>
      </c>
      <c r="M25">
        <v>2011</v>
      </c>
      <c r="N25">
        <v>19</v>
      </c>
      <c r="O25">
        <v>7</v>
      </c>
      <c r="P25">
        <v>64</v>
      </c>
      <c r="Q25">
        <v>64</v>
      </c>
      <c r="R25" s="189">
        <f t="shared" ref="R25:R79" si="2">SUM(P25:Q25)/2</f>
        <v>64</v>
      </c>
    </row>
    <row r="26" spans="1:19" x14ac:dyDescent="0.25">
      <c r="A26" s="195" t="s">
        <v>441</v>
      </c>
      <c r="B26" s="163" t="s">
        <v>1941</v>
      </c>
      <c r="C26" s="197" t="s">
        <v>330</v>
      </c>
      <c r="D26" s="198" t="s">
        <v>1722</v>
      </c>
      <c r="E26" s="199" t="s">
        <v>1942</v>
      </c>
      <c r="F26" t="s">
        <v>198</v>
      </c>
      <c r="G26" t="s">
        <v>199</v>
      </c>
      <c r="H26" t="s">
        <v>194</v>
      </c>
      <c r="I26" t="s">
        <v>157</v>
      </c>
      <c r="J26" t="s">
        <v>85</v>
      </c>
      <c r="K26" t="s">
        <v>81</v>
      </c>
      <c r="L26">
        <v>3</v>
      </c>
      <c r="M26">
        <v>2011</v>
      </c>
      <c r="N26">
        <v>19</v>
      </c>
      <c r="O26">
        <v>7</v>
      </c>
      <c r="P26">
        <v>1255</v>
      </c>
      <c r="Q26">
        <v>1255</v>
      </c>
      <c r="R26" s="189">
        <f t="shared" si="2"/>
        <v>1255</v>
      </c>
    </row>
    <row r="27" spans="1:19" x14ac:dyDescent="0.25">
      <c r="A27" s="195" t="s">
        <v>441</v>
      </c>
      <c r="B27" s="163" t="s">
        <v>1941</v>
      </c>
      <c r="C27" s="197" t="s">
        <v>330</v>
      </c>
      <c r="D27" s="198" t="s">
        <v>1722</v>
      </c>
      <c r="E27" s="199" t="s">
        <v>1942</v>
      </c>
      <c r="F27" t="s">
        <v>198</v>
      </c>
      <c r="G27" t="s">
        <v>199</v>
      </c>
      <c r="H27" t="s">
        <v>194</v>
      </c>
      <c r="I27" t="s">
        <v>188</v>
      </c>
      <c r="J27" t="s">
        <v>189</v>
      </c>
      <c r="K27" t="s">
        <v>11</v>
      </c>
      <c r="L27">
        <v>4</v>
      </c>
      <c r="M27">
        <v>2011</v>
      </c>
      <c r="N27">
        <v>19</v>
      </c>
      <c r="O27">
        <v>7</v>
      </c>
      <c r="P27">
        <v>3046</v>
      </c>
      <c r="Q27">
        <v>3047</v>
      </c>
      <c r="R27" s="189">
        <f t="shared" si="2"/>
        <v>3046.5</v>
      </c>
    </row>
    <row r="28" spans="1:19" x14ac:dyDescent="0.25">
      <c r="A28" s="195" t="s">
        <v>441</v>
      </c>
      <c r="B28" s="163" t="s">
        <v>1941</v>
      </c>
      <c r="C28" s="197" t="s">
        <v>330</v>
      </c>
      <c r="D28" s="198" t="s">
        <v>1722</v>
      </c>
      <c r="E28" s="199" t="s">
        <v>1942</v>
      </c>
      <c r="F28" t="s">
        <v>198</v>
      </c>
      <c r="G28" t="s">
        <v>199</v>
      </c>
      <c r="H28" t="s">
        <v>194</v>
      </c>
      <c r="I28" t="s">
        <v>65</v>
      </c>
      <c r="J28" t="s">
        <v>253</v>
      </c>
      <c r="K28" t="s">
        <v>64</v>
      </c>
      <c r="L28">
        <v>5</v>
      </c>
      <c r="M28">
        <v>2011</v>
      </c>
      <c r="N28">
        <v>19</v>
      </c>
      <c r="O28">
        <v>7</v>
      </c>
      <c r="P28">
        <v>296</v>
      </c>
      <c r="Q28">
        <v>296</v>
      </c>
      <c r="R28" s="189">
        <f t="shared" si="2"/>
        <v>296</v>
      </c>
    </row>
    <row r="29" spans="1:19" x14ac:dyDescent="0.25">
      <c r="A29" s="195" t="s">
        <v>441</v>
      </c>
      <c r="B29" s="163" t="s">
        <v>1941</v>
      </c>
      <c r="C29" s="197" t="s">
        <v>330</v>
      </c>
      <c r="D29" s="198" t="s">
        <v>1722</v>
      </c>
      <c r="E29" s="199" t="s">
        <v>1942</v>
      </c>
      <c r="F29" t="s">
        <v>198</v>
      </c>
      <c r="G29" t="s">
        <v>199</v>
      </c>
      <c r="H29" t="s">
        <v>194</v>
      </c>
      <c r="I29" t="s">
        <v>67</v>
      </c>
      <c r="J29" t="s">
        <v>1376</v>
      </c>
      <c r="K29" t="s">
        <v>64</v>
      </c>
      <c r="L29">
        <v>6</v>
      </c>
      <c r="M29">
        <v>2011</v>
      </c>
      <c r="N29">
        <v>19</v>
      </c>
      <c r="O29">
        <v>7</v>
      </c>
      <c r="P29">
        <v>425</v>
      </c>
      <c r="Q29">
        <v>425</v>
      </c>
      <c r="R29" s="189">
        <f t="shared" si="2"/>
        <v>425</v>
      </c>
    </row>
    <row r="30" spans="1:19" x14ac:dyDescent="0.25">
      <c r="A30" s="195" t="s">
        <v>441</v>
      </c>
      <c r="B30" s="163" t="s">
        <v>1941</v>
      </c>
      <c r="C30" s="197" t="s">
        <v>330</v>
      </c>
      <c r="D30" s="198" t="s">
        <v>1722</v>
      </c>
      <c r="E30" s="199" t="s">
        <v>1942</v>
      </c>
      <c r="F30" t="s">
        <v>198</v>
      </c>
      <c r="G30" t="s">
        <v>199</v>
      </c>
      <c r="H30" t="s">
        <v>194</v>
      </c>
      <c r="I30" t="s">
        <v>174</v>
      </c>
      <c r="J30" t="s">
        <v>66</v>
      </c>
      <c r="K30" t="s">
        <v>64</v>
      </c>
      <c r="L30">
        <v>7</v>
      </c>
      <c r="M30">
        <v>2011</v>
      </c>
      <c r="N30">
        <v>19</v>
      </c>
      <c r="O30">
        <v>7</v>
      </c>
      <c r="P30">
        <v>2380</v>
      </c>
      <c r="Q30">
        <v>2381</v>
      </c>
      <c r="R30" s="189">
        <f t="shared" si="2"/>
        <v>2380.5</v>
      </c>
    </row>
    <row r="31" spans="1:19" x14ac:dyDescent="0.25">
      <c r="A31" s="195" t="s">
        <v>441</v>
      </c>
      <c r="B31" s="163" t="s">
        <v>1941</v>
      </c>
      <c r="C31" s="197" t="s">
        <v>330</v>
      </c>
      <c r="D31" s="198" t="s">
        <v>1722</v>
      </c>
      <c r="E31" s="199" t="s">
        <v>1942</v>
      </c>
      <c r="F31" t="s">
        <v>198</v>
      </c>
      <c r="G31" t="s">
        <v>199</v>
      </c>
      <c r="H31" t="s">
        <v>194</v>
      </c>
      <c r="I31" t="s">
        <v>175</v>
      </c>
      <c r="J31" t="s">
        <v>9</v>
      </c>
      <c r="K31" t="s">
        <v>11</v>
      </c>
      <c r="L31">
        <v>8</v>
      </c>
      <c r="M31">
        <v>2011</v>
      </c>
      <c r="N31">
        <v>19</v>
      </c>
      <c r="O31">
        <v>7</v>
      </c>
      <c r="P31">
        <v>6</v>
      </c>
      <c r="Q31">
        <v>6</v>
      </c>
      <c r="R31" s="189">
        <f t="shared" si="2"/>
        <v>6</v>
      </c>
    </row>
    <row r="32" spans="1:19" x14ac:dyDescent="0.25">
      <c r="A32" s="195" t="s">
        <v>441</v>
      </c>
      <c r="B32" s="163" t="s">
        <v>1941</v>
      </c>
      <c r="C32" s="197" t="s">
        <v>330</v>
      </c>
      <c r="D32" s="198" t="s">
        <v>1722</v>
      </c>
      <c r="E32" s="199" t="s">
        <v>1942</v>
      </c>
      <c r="F32" t="s">
        <v>198</v>
      </c>
      <c r="G32" t="s">
        <v>199</v>
      </c>
      <c r="H32" t="s">
        <v>194</v>
      </c>
      <c r="I32" t="s">
        <v>8</v>
      </c>
      <c r="J32" t="s">
        <v>9</v>
      </c>
      <c r="K32" t="s">
        <v>11</v>
      </c>
      <c r="L32">
        <v>9</v>
      </c>
      <c r="M32">
        <v>2011</v>
      </c>
      <c r="N32">
        <v>19</v>
      </c>
      <c r="O32">
        <v>7</v>
      </c>
      <c r="P32">
        <v>149</v>
      </c>
      <c r="Q32">
        <v>150</v>
      </c>
      <c r="R32" s="189">
        <f t="shared" si="2"/>
        <v>149.5</v>
      </c>
    </row>
    <row r="33" spans="1:18" x14ac:dyDescent="0.25">
      <c r="A33" s="195" t="s">
        <v>441</v>
      </c>
      <c r="B33" s="163" t="s">
        <v>1941</v>
      </c>
      <c r="C33" s="197" t="s">
        <v>330</v>
      </c>
      <c r="D33" s="198" t="s">
        <v>1722</v>
      </c>
      <c r="E33" s="199" t="s">
        <v>1942</v>
      </c>
      <c r="F33" t="s">
        <v>198</v>
      </c>
      <c r="G33" t="s">
        <v>199</v>
      </c>
      <c r="H33" t="s">
        <v>194</v>
      </c>
      <c r="I33" t="s">
        <v>19</v>
      </c>
      <c r="J33" t="s">
        <v>20</v>
      </c>
      <c r="K33" t="s">
        <v>11</v>
      </c>
      <c r="L33">
        <v>10</v>
      </c>
      <c r="M33">
        <v>2011</v>
      </c>
      <c r="N33">
        <v>19</v>
      </c>
      <c r="O33">
        <v>7</v>
      </c>
      <c r="P33">
        <v>342</v>
      </c>
      <c r="Q33">
        <v>341</v>
      </c>
      <c r="R33" s="189">
        <f t="shared" si="2"/>
        <v>341.5</v>
      </c>
    </row>
    <row r="34" spans="1:18" x14ac:dyDescent="0.25">
      <c r="A34" s="195" t="s">
        <v>441</v>
      </c>
      <c r="B34" s="163" t="s">
        <v>1941</v>
      </c>
      <c r="C34" s="197" t="s">
        <v>330</v>
      </c>
      <c r="D34" s="198" t="s">
        <v>1722</v>
      </c>
      <c r="E34" s="199" t="s">
        <v>1942</v>
      </c>
      <c r="F34" t="s">
        <v>198</v>
      </c>
      <c r="G34" t="s">
        <v>199</v>
      </c>
      <c r="H34" t="s">
        <v>194</v>
      </c>
      <c r="I34" t="s">
        <v>22</v>
      </c>
      <c r="J34" t="s">
        <v>20</v>
      </c>
      <c r="K34" t="s">
        <v>11</v>
      </c>
      <c r="L34">
        <v>11</v>
      </c>
      <c r="M34">
        <v>2011</v>
      </c>
      <c r="N34">
        <v>19</v>
      </c>
      <c r="O34">
        <v>7</v>
      </c>
      <c r="P34">
        <v>1891</v>
      </c>
      <c r="Q34">
        <v>1892</v>
      </c>
      <c r="R34" s="189">
        <f t="shared" si="2"/>
        <v>1891.5</v>
      </c>
    </row>
    <row r="35" spans="1:18" x14ac:dyDescent="0.25">
      <c r="A35" s="195" t="s">
        <v>441</v>
      </c>
      <c r="B35" s="163" t="s">
        <v>1941</v>
      </c>
      <c r="C35" s="197" t="s">
        <v>330</v>
      </c>
      <c r="D35" s="198" t="s">
        <v>1722</v>
      </c>
      <c r="E35" s="199" t="s">
        <v>1942</v>
      </c>
      <c r="F35" t="s">
        <v>198</v>
      </c>
      <c r="G35" t="s">
        <v>199</v>
      </c>
      <c r="H35" t="s">
        <v>194</v>
      </c>
      <c r="I35" t="s">
        <v>24</v>
      </c>
      <c r="J35" t="s">
        <v>20</v>
      </c>
      <c r="K35" t="s">
        <v>11</v>
      </c>
      <c r="L35">
        <v>12</v>
      </c>
      <c r="M35">
        <v>2011</v>
      </c>
      <c r="N35">
        <v>19</v>
      </c>
      <c r="O35">
        <v>7</v>
      </c>
      <c r="P35">
        <v>1883</v>
      </c>
      <c r="Q35">
        <v>1884</v>
      </c>
      <c r="R35" s="189">
        <f t="shared" si="2"/>
        <v>1883.5</v>
      </c>
    </row>
    <row r="36" spans="1:18" x14ac:dyDescent="0.25">
      <c r="A36" s="195" t="s">
        <v>441</v>
      </c>
      <c r="B36" s="163" t="s">
        <v>1941</v>
      </c>
      <c r="C36" s="197" t="s">
        <v>330</v>
      </c>
      <c r="D36" s="198" t="s">
        <v>1722</v>
      </c>
      <c r="E36" s="199" t="s">
        <v>1942</v>
      </c>
      <c r="F36" t="s">
        <v>198</v>
      </c>
      <c r="G36" t="s">
        <v>199</v>
      </c>
      <c r="H36" t="s">
        <v>194</v>
      </c>
      <c r="I36" t="s">
        <v>25</v>
      </c>
      <c r="J36" t="s">
        <v>26</v>
      </c>
      <c r="K36" t="s">
        <v>11</v>
      </c>
      <c r="L36">
        <v>13</v>
      </c>
      <c r="M36">
        <v>2011</v>
      </c>
      <c r="N36">
        <v>19</v>
      </c>
      <c r="O36">
        <v>7</v>
      </c>
      <c r="P36">
        <v>707</v>
      </c>
      <c r="Q36">
        <v>707</v>
      </c>
      <c r="R36" s="189">
        <f t="shared" si="2"/>
        <v>707</v>
      </c>
    </row>
    <row r="37" spans="1:18" x14ac:dyDescent="0.25">
      <c r="A37" s="195" t="s">
        <v>441</v>
      </c>
      <c r="B37" s="163" t="s">
        <v>1941</v>
      </c>
      <c r="C37" s="197" t="s">
        <v>330</v>
      </c>
      <c r="D37" s="198" t="s">
        <v>1722</v>
      </c>
      <c r="E37" s="199" t="s">
        <v>1942</v>
      </c>
      <c r="F37" t="s">
        <v>198</v>
      </c>
      <c r="G37" t="s">
        <v>199</v>
      </c>
      <c r="H37" t="s">
        <v>194</v>
      </c>
      <c r="I37" t="s">
        <v>176</v>
      </c>
      <c r="J37" t="s">
        <v>52</v>
      </c>
      <c r="K37" t="s">
        <v>11</v>
      </c>
      <c r="L37">
        <v>14</v>
      </c>
      <c r="M37">
        <v>2011</v>
      </c>
      <c r="N37">
        <v>19</v>
      </c>
      <c r="O37">
        <v>7</v>
      </c>
      <c r="P37">
        <v>1907</v>
      </c>
      <c r="Q37">
        <v>1906</v>
      </c>
      <c r="R37" s="189">
        <f t="shared" si="2"/>
        <v>1906.5</v>
      </c>
    </row>
    <row r="38" spans="1:18" x14ac:dyDescent="0.25">
      <c r="A38" s="195" t="s">
        <v>441</v>
      </c>
      <c r="B38" s="163" t="s">
        <v>1941</v>
      </c>
      <c r="C38" s="197" t="s">
        <v>330</v>
      </c>
      <c r="D38" s="198" t="s">
        <v>1722</v>
      </c>
      <c r="E38" s="199" t="s">
        <v>1942</v>
      </c>
      <c r="F38" t="s">
        <v>198</v>
      </c>
      <c r="G38" t="s">
        <v>199</v>
      </c>
      <c r="H38" t="s">
        <v>194</v>
      </c>
      <c r="I38" t="s">
        <v>125</v>
      </c>
      <c r="J38" t="s">
        <v>126</v>
      </c>
      <c r="K38" t="s">
        <v>74</v>
      </c>
      <c r="L38">
        <v>15</v>
      </c>
      <c r="M38">
        <v>2011</v>
      </c>
      <c r="N38">
        <v>19</v>
      </c>
      <c r="O38">
        <v>7</v>
      </c>
      <c r="P38">
        <v>519</v>
      </c>
      <c r="Q38">
        <v>519</v>
      </c>
      <c r="R38" s="189">
        <f t="shared" si="2"/>
        <v>519</v>
      </c>
    </row>
    <row r="39" spans="1:18" x14ac:dyDescent="0.25">
      <c r="A39" s="195" t="s">
        <v>441</v>
      </c>
      <c r="B39" s="163" t="s">
        <v>1941</v>
      </c>
      <c r="C39" s="197" t="s">
        <v>330</v>
      </c>
      <c r="D39" s="198" t="s">
        <v>1722</v>
      </c>
      <c r="E39" s="199" t="s">
        <v>1942</v>
      </c>
      <c r="F39" t="s">
        <v>198</v>
      </c>
      <c r="G39" t="s">
        <v>199</v>
      </c>
      <c r="H39" t="s">
        <v>194</v>
      </c>
      <c r="I39" t="s">
        <v>127</v>
      </c>
      <c r="J39" t="s">
        <v>128</v>
      </c>
      <c r="K39" t="s">
        <v>74</v>
      </c>
      <c r="L39">
        <v>16</v>
      </c>
      <c r="M39">
        <v>2011</v>
      </c>
      <c r="N39">
        <v>19</v>
      </c>
      <c r="O39">
        <v>7</v>
      </c>
      <c r="P39">
        <v>12</v>
      </c>
      <c r="Q39">
        <v>13</v>
      </c>
      <c r="R39" s="189">
        <f t="shared" si="2"/>
        <v>12.5</v>
      </c>
    </row>
    <row r="40" spans="1:18" x14ac:dyDescent="0.25">
      <c r="A40" s="195" t="s">
        <v>441</v>
      </c>
      <c r="B40" s="163" t="s">
        <v>1941</v>
      </c>
      <c r="C40" s="197" t="s">
        <v>330</v>
      </c>
      <c r="D40" s="198" t="s">
        <v>1722</v>
      </c>
      <c r="E40" s="199" t="s">
        <v>1942</v>
      </c>
      <c r="F40" t="s">
        <v>198</v>
      </c>
      <c r="G40" t="s">
        <v>199</v>
      </c>
      <c r="H40" t="s">
        <v>194</v>
      </c>
      <c r="I40" t="s">
        <v>129</v>
      </c>
      <c r="J40" t="s">
        <v>78</v>
      </c>
      <c r="K40" t="s">
        <v>74</v>
      </c>
      <c r="L40">
        <v>17</v>
      </c>
      <c r="M40">
        <v>2011</v>
      </c>
      <c r="N40">
        <v>19</v>
      </c>
      <c r="O40">
        <v>7</v>
      </c>
      <c r="P40">
        <v>116</v>
      </c>
      <c r="Q40">
        <v>116</v>
      </c>
      <c r="R40" s="189">
        <f t="shared" si="2"/>
        <v>116</v>
      </c>
    </row>
    <row r="41" spans="1:18" x14ac:dyDescent="0.25">
      <c r="A41" s="195" t="s">
        <v>441</v>
      </c>
      <c r="B41" s="163" t="s">
        <v>1941</v>
      </c>
      <c r="C41" s="197" t="s">
        <v>330</v>
      </c>
      <c r="D41" s="198" t="s">
        <v>1722</v>
      </c>
      <c r="E41" s="199" t="s">
        <v>1942</v>
      </c>
      <c r="F41" t="s">
        <v>198</v>
      </c>
      <c r="G41" t="s">
        <v>199</v>
      </c>
      <c r="H41" t="s">
        <v>194</v>
      </c>
      <c r="I41" t="s">
        <v>27</v>
      </c>
      <c r="J41" t="s">
        <v>28</v>
      </c>
      <c r="K41" t="s">
        <v>11</v>
      </c>
      <c r="L41">
        <v>18</v>
      </c>
      <c r="M41">
        <v>2011</v>
      </c>
      <c r="N41">
        <v>19</v>
      </c>
      <c r="O41">
        <v>7</v>
      </c>
      <c r="P41">
        <v>44</v>
      </c>
      <c r="Q41">
        <v>44</v>
      </c>
      <c r="R41" s="189">
        <f t="shared" si="2"/>
        <v>44</v>
      </c>
    </row>
    <row r="42" spans="1:18" x14ac:dyDescent="0.25">
      <c r="A42" s="195" t="s">
        <v>441</v>
      </c>
      <c r="B42" s="163" t="s">
        <v>1941</v>
      </c>
      <c r="C42" s="197" t="s">
        <v>330</v>
      </c>
      <c r="D42" s="198" t="s">
        <v>1722</v>
      </c>
      <c r="E42" s="199" t="s">
        <v>1942</v>
      </c>
      <c r="F42" t="s">
        <v>198</v>
      </c>
      <c r="G42" t="s">
        <v>199</v>
      </c>
      <c r="H42" t="s">
        <v>194</v>
      </c>
      <c r="I42" t="s">
        <v>161</v>
      </c>
      <c r="J42" t="s">
        <v>28</v>
      </c>
      <c r="K42" t="s">
        <v>11</v>
      </c>
      <c r="L42">
        <v>19</v>
      </c>
      <c r="M42">
        <v>2011</v>
      </c>
      <c r="N42">
        <v>19</v>
      </c>
      <c r="O42">
        <v>7</v>
      </c>
      <c r="P42">
        <v>216</v>
      </c>
      <c r="Q42">
        <v>216</v>
      </c>
      <c r="R42" s="189">
        <f t="shared" si="2"/>
        <v>216</v>
      </c>
    </row>
    <row r="43" spans="1:18" x14ac:dyDescent="0.25">
      <c r="A43" s="195" t="s">
        <v>441</v>
      </c>
      <c r="B43" s="163" t="s">
        <v>1941</v>
      </c>
      <c r="C43" s="197" t="s">
        <v>330</v>
      </c>
      <c r="D43" s="198" t="s">
        <v>1722</v>
      </c>
      <c r="E43" s="199" t="s">
        <v>1942</v>
      </c>
      <c r="F43" t="s">
        <v>198</v>
      </c>
      <c r="G43" t="s">
        <v>199</v>
      </c>
      <c r="H43" t="s">
        <v>194</v>
      </c>
      <c r="I43" t="s">
        <v>177</v>
      </c>
      <c r="J43" t="s">
        <v>28</v>
      </c>
      <c r="K43" t="s">
        <v>11</v>
      </c>
      <c r="L43">
        <v>20</v>
      </c>
      <c r="M43">
        <v>2011</v>
      </c>
      <c r="N43">
        <v>19</v>
      </c>
      <c r="O43">
        <v>7</v>
      </c>
      <c r="P43">
        <v>1510</v>
      </c>
      <c r="Q43">
        <v>1510</v>
      </c>
      <c r="R43" s="189">
        <f t="shared" si="2"/>
        <v>1510</v>
      </c>
    </row>
    <row r="44" spans="1:18" x14ac:dyDescent="0.25">
      <c r="A44" s="195" t="s">
        <v>441</v>
      </c>
      <c r="B44" s="163" t="s">
        <v>1941</v>
      </c>
      <c r="C44" s="197" t="s">
        <v>330</v>
      </c>
      <c r="D44" s="198" t="s">
        <v>1722</v>
      </c>
      <c r="E44" s="199" t="s">
        <v>1942</v>
      </c>
      <c r="F44" t="s">
        <v>198</v>
      </c>
      <c r="G44" t="s">
        <v>199</v>
      </c>
      <c r="H44" t="s">
        <v>194</v>
      </c>
      <c r="I44" t="s">
        <v>178</v>
      </c>
      <c r="J44" t="s">
        <v>1347</v>
      </c>
      <c r="K44" t="s">
        <v>11</v>
      </c>
      <c r="L44">
        <v>21</v>
      </c>
      <c r="M44">
        <v>2011</v>
      </c>
      <c r="N44">
        <v>19</v>
      </c>
      <c r="O44">
        <v>7</v>
      </c>
      <c r="P44">
        <v>902</v>
      </c>
      <c r="Q44">
        <v>903</v>
      </c>
      <c r="R44" s="189">
        <f t="shared" si="2"/>
        <v>902.5</v>
      </c>
    </row>
    <row r="45" spans="1:18" x14ac:dyDescent="0.25">
      <c r="A45" s="195" t="s">
        <v>441</v>
      </c>
      <c r="B45" s="163" t="s">
        <v>1941</v>
      </c>
      <c r="C45" s="197" t="s">
        <v>330</v>
      </c>
      <c r="D45" s="198" t="s">
        <v>1722</v>
      </c>
      <c r="E45" s="199" t="s">
        <v>1942</v>
      </c>
      <c r="F45" t="s">
        <v>198</v>
      </c>
      <c r="G45" t="s">
        <v>199</v>
      </c>
      <c r="H45" t="s">
        <v>194</v>
      </c>
      <c r="I45" t="s">
        <v>29</v>
      </c>
      <c r="J45" t="s">
        <v>1347</v>
      </c>
      <c r="K45" t="s">
        <v>11</v>
      </c>
      <c r="L45">
        <v>22</v>
      </c>
      <c r="M45">
        <v>2011</v>
      </c>
      <c r="N45">
        <v>19</v>
      </c>
      <c r="O45">
        <v>7</v>
      </c>
      <c r="P45">
        <v>12</v>
      </c>
      <c r="Q45">
        <v>13</v>
      </c>
      <c r="R45" s="189">
        <f t="shared" si="2"/>
        <v>12.5</v>
      </c>
    </row>
    <row r="46" spans="1:18" x14ac:dyDescent="0.25">
      <c r="A46" s="195" t="s">
        <v>441</v>
      </c>
      <c r="B46" s="163" t="s">
        <v>1941</v>
      </c>
      <c r="C46" s="197" t="s">
        <v>330</v>
      </c>
      <c r="D46" s="198" t="s">
        <v>1722</v>
      </c>
      <c r="E46" s="199" t="s">
        <v>1942</v>
      </c>
      <c r="F46" t="s">
        <v>198</v>
      </c>
      <c r="G46" t="s">
        <v>199</v>
      </c>
      <c r="H46" t="s">
        <v>194</v>
      </c>
      <c r="I46" t="s">
        <v>319</v>
      </c>
      <c r="J46" t="s">
        <v>31</v>
      </c>
      <c r="K46" t="s">
        <v>11</v>
      </c>
      <c r="L46">
        <v>23</v>
      </c>
      <c r="M46">
        <v>2011</v>
      </c>
      <c r="N46">
        <v>19</v>
      </c>
      <c r="O46">
        <v>7</v>
      </c>
      <c r="P46">
        <v>2379</v>
      </c>
      <c r="Q46">
        <v>2380</v>
      </c>
      <c r="R46" s="189">
        <f t="shared" si="2"/>
        <v>2379.5</v>
      </c>
    </row>
    <row r="47" spans="1:18" x14ac:dyDescent="0.25">
      <c r="A47" s="195" t="s">
        <v>441</v>
      </c>
      <c r="B47" s="163" t="s">
        <v>1941</v>
      </c>
      <c r="C47" s="197" t="s">
        <v>330</v>
      </c>
      <c r="D47" s="198" t="s">
        <v>1722</v>
      </c>
      <c r="E47" s="199" t="s">
        <v>1942</v>
      </c>
      <c r="F47" t="s">
        <v>198</v>
      </c>
      <c r="G47" t="s">
        <v>199</v>
      </c>
      <c r="H47" t="s">
        <v>194</v>
      </c>
      <c r="I47" t="s">
        <v>30</v>
      </c>
      <c r="J47" t="s">
        <v>31</v>
      </c>
      <c r="K47" t="s">
        <v>11</v>
      </c>
      <c r="L47">
        <v>24</v>
      </c>
      <c r="M47">
        <v>2011</v>
      </c>
      <c r="N47">
        <v>19</v>
      </c>
      <c r="O47">
        <v>7</v>
      </c>
      <c r="P47">
        <v>2379</v>
      </c>
      <c r="Q47">
        <v>2380</v>
      </c>
      <c r="R47" s="189">
        <f t="shared" si="2"/>
        <v>2379.5</v>
      </c>
    </row>
    <row r="48" spans="1:18" x14ac:dyDescent="0.25">
      <c r="A48" s="195" t="s">
        <v>441</v>
      </c>
      <c r="B48" s="163" t="s">
        <v>1941</v>
      </c>
      <c r="C48" s="197" t="s">
        <v>330</v>
      </c>
      <c r="D48" s="198" t="s">
        <v>1722</v>
      </c>
      <c r="E48" s="199" t="s">
        <v>1942</v>
      </c>
      <c r="F48" t="s">
        <v>198</v>
      </c>
      <c r="G48" t="s">
        <v>199</v>
      </c>
      <c r="H48" t="s">
        <v>194</v>
      </c>
      <c r="I48" t="s">
        <v>32</v>
      </c>
      <c r="J48" t="s">
        <v>26</v>
      </c>
      <c r="K48" t="s">
        <v>11</v>
      </c>
      <c r="L48">
        <v>25</v>
      </c>
      <c r="M48">
        <v>2011</v>
      </c>
      <c r="N48">
        <v>19</v>
      </c>
      <c r="O48">
        <v>7</v>
      </c>
      <c r="P48">
        <v>594</v>
      </c>
      <c r="Q48">
        <v>594</v>
      </c>
      <c r="R48" s="189">
        <f t="shared" si="2"/>
        <v>594</v>
      </c>
    </row>
    <row r="49" spans="1:18" x14ac:dyDescent="0.25">
      <c r="A49" s="195" t="s">
        <v>441</v>
      </c>
      <c r="B49" s="163" t="s">
        <v>1941</v>
      </c>
      <c r="C49" s="197" t="s">
        <v>330</v>
      </c>
      <c r="D49" s="198" t="s">
        <v>1722</v>
      </c>
      <c r="E49" s="199" t="s">
        <v>1942</v>
      </c>
      <c r="F49" t="s">
        <v>198</v>
      </c>
      <c r="G49" t="s">
        <v>199</v>
      </c>
      <c r="H49" t="s">
        <v>194</v>
      </c>
      <c r="I49" t="s">
        <v>190</v>
      </c>
      <c r="J49" t="s">
        <v>1349</v>
      </c>
      <c r="K49" t="s">
        <v>11</v>
      </c>
      <c r="L49">
        <v>26</v>
      </c>
      <c r="M49">
        <v>2011</v>
      </c>
      <c r="N49">
        <v>19</v>
      </c>
      <c r="O49">
        <v>7</v>
      </c>
      <c r="P49">
        <v>1953</v>
      </c>
      <c r="Q49">
        <v>1953</v>
      </c>
      <c r="R49" s="189">
        <f t="shared" si="2"/>
        <v>1953</v>
      </c>
    </row>
    <row r="50" spans="1:18" x14ac:dyDescent="0.25">
      <c r="A50" s="195" t="s">
        <v>441</v>
      </c>
      <c r="B50" s="163" t="s">
        <v>1941</v>
      </c>
      <c r="C50" s="197" t="s">
        <v>330</v>
      </c>
      <c r="D50" s="198" t="s">
        <v>1722</v>
      </c>
      <c r="E50" s="199" t="s">
        <v>1942</v>
      </c>
      <c r="F50" t="s">
        <v>198</v>
      </c>
      <c r="G50" t="s">
        <v>199</v>
      </c>
      <c r="H50" t="s">
        <v>194</v>
      </c>
      <c r="I50" t="s">
        <v>33</v>
      </c>
      <c r="J50" t="s">
        <v>34</v>
      </c>
      <c r="K50" t="s">
        <v>11</v>
      </c>
      <c r="L50">
        <v>27</v>
      </c>
      <c r="M50">
        <v>2011</v>
      </c>
      <c r="N50">
        <v>19</v>
      </c>
      <c r="O50">
        <v>7</v>
      </c>
      <c r="P50">
        <v>4019</v>
      </c>
      <c r="Q50">
        <v>4020</v>
      </c>
      <c r="R50" s="189">
        <f t="shared" si="2"/>
        <v>4019.5</v>
      </c>
    </row>
    <row r="51" spans="1:18" x14ac:dyDescent="0.25">
      <c r="A51" s="195" t="s">
        <v>441</v>
      </c>
      <c r="B51" s="163" t="s">
        <v>1941</v>
      </c>
      <c r="C51" s="197" t="s">
        <v>330</v>
      </c>
      <c r="D51" s="198" t="s">
        <v>1722</v>
      </c>
      <c r="E51" s="199" t="s">
        <v>1942</v>
      </c>
      <c r="F51" t="s">
        <v>198</v>
      </c>
      <c r="G51" t="s">
        <v>199</v>
      </c>
      <c r="H51" t="s">
        <v>194</v>
      </c>
      <c r="I51" t="s">
        <v>91</v>
      </c>
      <c r="J51" t="s">
        <v>68</v>
      </c>
      <c r="K51" t="s">
        <v>11</v>
      </c>
      <c r="L51">
        <v>28</v>
      </c>
      <c r="M51">
        <v>2011</v>
      </c>
      <c r="N51">
        <v>19</v>
      </c>
      <c r="O51">
        <v>7</v>
      </c>
      <c r="P51">
        <v>232</v>
      </c>
      <c r="Q51">
        <v>232</v>
      </c>
      <c r="R51" s="189">
        <f t="shared" si="2"/>
        <v>232</v>
      </c>
    </row>
    <row r="52" spans="1:18" x14ac:dyDescent="0.25">
      <c r="A52" s="195" t="s">
        <v>441</v>
      </c>
      <c r="B52" s="163" t="s">
        <v>1941</v>
      </c>
      <c r="C52" s="197" t="s">
        <v>330</v>
      </c>
      <c r="D52" s="198" t="s">
        <v>1722</v>
      </c>
      <c r="E52" s="199" t="s">
        <v>1942</v>
      </c>
      <c r="F52" t="s">
        <v>198</v>
      </c>
      <c r="G52" t="s">
        <v>199</v>
      </c>
      <c r="H52" t="s">
        <v>194</v>
      </c>
      <c r="I52" t="s">
        <v>279</v>
      </c>
      <c r="J52" t="s">
        <v>36</v>
      </c>
      <c r="K52" t="s">
        <v>11</v>
      </c>
      <c r="L52">
        <v>29</v>
      </c>
      <c r="M52">
        <v>2011</v>
      </c>
      <c r="N52">
        <v>19</v>
      </c>
      <c r="O52">
        <v>7</v>
      </c>
      <c r="P52">
        <v>268</v>
      </c>
      <c r="Q52">
        <v>268</v>
      </c>
      <c r="R52" s="189">
        <f t="shared" si="2"/>
        <v>268</v>
      </c>
    </row>
    <row r="53" spans="1:18" x14ac:dyDescent="0.25">
      <c r="A53" s="195" t="s">
        <v>441</v>
      </c>
      <c r="B53" s="163" t="s">
        <v>1941</v>
      </c>
      <c r="C53" s="197" t="s">
        <v>330</v>
      </c>
      <c r="D53" s="198" t="s">
        <v>1722</v>
      </c>
      <c r="E53" s="199" t="s">
        <v>1942</v>
      </c>
      <c r="F53" t="s">
        <v>198</v>
      </c>
      <c r="G53" t="s">
        <v>199</v>
      </c>
      <c r="H53" t="s">
        <v>194</v>
      </c>
      <c r="I53" t="s">
        <v>37</v>
      </c>
      <c r="J53" t="s">
        <v>1348</v>
      </c>
      <c r="K53" t="s">
        <v>11</v>
      </c>
      <c r="L53">
        <v>30</v>
      </c>
      <c r="M53">
        <v>2011</v>
      </c>
      <c r="N53">
        <v>19</v>
      </c>
      <c r="O53">
        <v>7</v>
      </c>
      <c r="P53">
        <v>3212</v>
      </c>
      <c r="Q53">
        <v>3213</v>
      </c>
      <c r="R53" s="189">
        <f t="shared" si="2"/>
        <v>3212.5</v>
      </c>
    </row>
    <row r="54" spans="1:18" x14ac:dyDescent="0.25">
      <c r="A54" s="195" t="s">
        <v>441</v>
      </c>
      <c r="B54" s="163" t="s">
        <v>1941</v>
      </c>
      <c r="C54" s="197" t="s">
        <v>330</v>
      </c>
      <c r="D54" s="198" t="s">
        <v>1722</v>
      </c>
      <c r="E54" s="199" t="s">
        <v>1942</v>
      </c>
      <c r="F54" t="s">
        <v>198</v>
      </c>
      <c r="G54" t="s">
        <v>199</v>
      </c>
      <c r="H54" t="s">
        <v>194</v>
      </c>
      <c r="I54" t="s">
        <v>38</v>
      </c>
      <c r="J54" t="s">
        <v>26</v>
      </c>
      <c r="K54" t="s">
        <v>11</v>
      </c>
      <c r="L54">
        <v>31</v>
      </c>
      <c r="M54">
        <v>2011</v>
      </c>
      <c r="N54">
        <v>19</v>
      </c>
      <c r="O54">
        <v>7</v>
      </c>
      <c r="P54">
        <v>1019</v>
      </c>
      <c r="Q54">
        <v>1020</v>
      </c>
      <c r="R54" s="189">
        <f t="shared" si="2"/>
        <v>1019.5</v>
      </c>
    </row>
    <row r="55" spans="1:18" x14ac:dyDescent="0.25">
      <c r="A55" s="195" t="s">
        <v>441</v>
      </c>
      <c r="B55" s="163" t="s">
        <v>1941</v>
      </c>
      <c r="C55" s="197" t="s">
        <v>330</v>
      </c>
      <c r="D55" s="198" t="s">
        <v>1722</v>
      </c>
      <c r="E55" s="199" t="s">
        <v>1942</v>
      </c>
      <c r="F55" t="s">
        <v>198</v>
      </c>
      <c r="G55" t="s">
        <v>199</v>
      </c>
      <c r="H55" t="s">
        <v>194</v>
      </c>
      <c r="I55" t="s">
        <v>39</v>
      </c>
      <c r="J55" t="s">
        <v>26</v>
      </c>
      <c r="K55" t="s">
        <v>11</v>
      </c>
      <c r="L55">
        <v>32</v>
      </c>
      <c r="M55">
        <v>2011</v>
      </c>
      <c r="N55">
        <v>19</v>
      </c>
      <c r="O55">
        <v>7</v>
      </c>
      <c r="P55">
        <v>2071</v>
      </c>
      <c r="Q55">
        <v>2072</v>
      </c>
      <c r="R55" s="189">
        <f t="shared" si="2"/>
        <v>2071.5</v>
      </c>
    </row>
    <row r="56" spans="1:18" x14ac:dyDescent="0.25">
      <c r="A56" s="195" t="s">
        <v>441</v>
      </c>
      <c r="B56" s="163" t="s">
        <v>1941</v>
      </c>
      <c r="C56" s="197" t="s">
        <v>330</v>
      </c>
      <c r="D56" s="198" t="s">
        <v>1722</v>
      </c>
      <c r="E56" s="199" t="s">
        <v>1942</v>
      </c>
      <c r="F56" t="s">
        <v>198</v>
      </c>
      <c r="G56" t="s">
        <v>199</v>
      </c>
      <c r="H56" t="s">
        <v>194</v>
      </c>
      <c r="I56" t="s">
        <v>130</v>
      </c>
      <c r="J56" t="s">
        <v>128</v>
      </c>
      <c r="K56" t="s">
        <v>74</v>
      </c>
      <c r="L56">
        <v>33</v>
      </c>
      <c r="M56">
        <v>2011</v>
      </c>
      <c r="N56">
        <v>19</v>
      </c>
      <c r="O56">
        <v>7</v>
      </c>
      <c r="P56">
        <v>120</v>
      </c>
      <c r="Q56">
        <v>120</v>
      </c>
      <c r="R56" s="189">
        <f t="shared" si="2"/>
        <v>120</v>
      </c>
    </row>
    <row r="57" spans="1:18" x14ac:dyDescent="0.25">
      <c r="A57" s="195" t="s">
        <v>441</v>
      </c>
      <c r="B57" s="163" t="s">
        <v>1941</v>
      </c>
      <c r="C57" s="197" t="s">
        <v>330</v>
      </c>
      <c r="D57" s="198" t="s">
        <v>1722</v>
      </c>
      <c r="E57" s="199" t="s">
        <v>1942</v>
      </c>
      <c r="F57" t="s">
        <v>198</v>
      </c>
      <c r="G57" t="s">
        <v>199</v>
      </c>
      <c r="H57" t="s">
        <v>194</v>
      </c>
      <c r="I57" t="s">
        <v>41</v>
      </c>
      <c r="J57" t="s">
        <v>1351</v>
      </c>
      <c r="K57" t="s">
        <v>11</v>
      </c>
      <c r="L57">
        <v>34</v>
      </c>
      <c r="M57">
        <v>2011</v>
      </c>
      <c r="N57">
        <v>19</v>
      </c>
      <c r="O57">
        <v>7</v>
      </c>
      <c r="P57">
        <v>389</v>
      </c>
      <c r="Q57">
        <v>389</v>
      </c>
      <c r="R57" s="189">
        <f t="shared" si="2"/>
        <v>389</v>
      </c>
    </row>
    <row r="58" spans="1:18" x14ac:dyDescent="0.25">
      <c r="A58" s="195" t="s">
        <v>441</v>
      </c>
      <c r="B58" s="163" t="s">
        <v>1941</v>
      </c>
      <c r="C58" s="197" t="s">
        <v>330</v>
      </c>
      <c r="D58" s="198" t="s">
        <v>1722</v>
      </c>
      <c r="E58" s="199" t="s">
        <v>1942</v>
      </c>
      <c r="F58" t="s">
        <v>198</v>
      </c>
      <c r="G58" t="s">
        <v>199</v>
      </c>
      <c r="H58" t="s">
        <v>194</v>
      </c>
      <c r="I58" t="s">
        <v>89</v>
      </c>
      <c r="J58" t="s">
        <v>26</v>
      </c>
      <c r="K58" t="s">
        <v>11</v>
      </c>
      <c r="L58">
        <v>35</v>
      </c>
      <c r="M58">
        <v>2011</v>
      </c>
      <c r="N58">
        <v>19</v>
      </c>
      <c r="O58">
        <v>7</v>
      </c>
      <c r="P58">
        <v>296</v>
      </c>
      <c r="Q58">
        <v>295</v>
      </c>
      <c r="R58" s="189">
        <f t="shared" si="2"/>
        <v>295.5</v>
      </c>
    </row>
    <row r="59" spans="1:18" x14ac:dyDescent="0.25">
      <c r="A59" s="195" t="s">
        <v>441</v>
      </c>
      <c r="B59" s="163" t="s">
        <v>1941</v>
      </c>
      <c r="C59" s="197" t="s">
        <v>330</v>
      </c>
      <c r="D59" s="198" t="s">
        <v>1722</v>
      </c>
      <c r="E59" s="199" t="s">
        <v>1942</v>
      </c>
      <c r="F59" t="s">
        <v>198</v>
      </c>
      <c r="G59" t="s">
        <v>199</v>
      </c>
      <c r="H59" t="s">
        <v>194</v>
      </c>
      <c r="I59" t="s">
        <v>42</v>
      </c>
      <c r="J59" t="s">
        <v>1352</v>
      </c>
      <c r="K59" t="s">
        <v>11</v>
      </c>
      <c r="L59">
        <v>36</v>
      </c>
      <c r="M59">
        <v>2011</v>
      </c>
      <c r="N59">
        <v>19</v>
      </c>
      <c r="O59">
        <v>7</v>
      </c>
      <c r="P59">
        <v>1717</v>
      </c>
      <c r="Q59">
        <v>1716</v>
      </c>
      <c r="R59" s="189">
        <f t="shared" si="2"/>
        <v>1716.5</v>
      </c>
    </row>
    <row r="60" spans="1:18" x14ac:dyDescent="0.25">
      <c r="A60" s="195" t="s">
        <v>441</v>
      </c>
      <c r="B60" s="163" t="s">
        <v>1941</v>
      </c>
      <c r="C60" s="197" t="s">
        <v>330</v>
      </c>
      <c r="D60" s="198" t="s">
        <v>1722</v>
      </c>
      <c r="E60" s="199" t="s">
        <v>1942</v>
      </c>
      <c r="F60" t="s">
        <v>198</v>
      </c>
      <c r="G60" t="s">
        <v>199</v>
      </c>
      <c r="H60" t="s">
        <v>194</v>
      </c>
      <c r="I60" t="s">
        <v>48</v>
      </c>
      <c r="J60" t="s">
        <v>26</v>
      </c>
      <c r="K60" t="s">
        <v>11</v>
      </c>
      <c r="L60">
        <v>37</v>
      </c>
      <c r="M60">
        <v>2011</v>
      </c>
      <c r="N60">
        <v>19</v>
      </c>
      <c r="O60">
        <v>7</v>
      </c>
      <c r="P60">
        <v>1</v>
      </c>
      <c r="Q60">
        <v>1</v>
      </c>
      <c r="R60" s="189">
        <f t="shared" si="2"/>
        <v>1</v>
      </c>
    </row>
    <row r="61" spans="1:18" x14ac:dyDescent="0.25">
      <c r="A61" s="195" t="s">
        <v>441</v>
      </c>
      <c r="B61" s="163" t="s">
        <v>1941</v>
      </c>
      <c r="C61" s="197" t="s">
        <v>330</v>
      </c>
      <c r="D61" s="198" t="s">
        <v>1722</v>
      </c>
      <c r="E61" s="199" t="s">
        <v>1942</v>
      </c>
      <c r="F61" t="s">
        <v>198</v>
      </c>
      <c r="G61" t="s">
        <v>199</v>
      </c>
      <c r="H61" t="s">
        <v>194</v>
      </c>
      <c r="I61" t="s">
        <v>49</v>
      </c>
      <c r="J61" t="s">
        <v>26</v>
      </c>
      <c r="K61" t="s">
        <v>11</v>
      </c>
      <c r="L61">
        <v>38</v>
      </c>
      <c r="M61">
        <v>2011</v>
      </c>
      <c r="N61">
        <v>19</v>
      </c>
      <c r="O61">
        <v>7</v>
      </c>
      <c r="P61">
        <v>5169</v>
      </c>
      <c r="Q61">
        <v>5169</v>
      </c>
      <c r="R61" s="189">
        <f t="shared" si="2"/>
        <v>5169</v>
      </c>
    </row>
    <row r="62" spans="1:18" x14ac:dyDescent="0.25">
      <c r="A62" s="195" t="s">
        <v>441</v>
      </c>
      <c r="B62" s="163" t="s">
        <v>1941</v>
      </c>
      <c r="C62" s="197" t="s">
        <v>330</v>
      </c>
      <c r="D62" s="198" t="s">
        <v>1722</v>
      </c>
      <c r="E62" s="199" t="s">
        <v>1942</v>
      </c>
      <c r="F62" t="s">
        <v>198</v>
      </c>
      <c r="G62" t="s">
        <v>199</v>
      </c>
      <c r="H62" t="s">
        <v>194</v>
      </c>
      <c r="I62" t="s">
        <v>50</v>
      </c>
      <c r="J62" t="s">
        <v>26</v>
      </c>
      <c r="K62" t="s">
        <v>11</v>
      </c>
      <c r="L62">
        <v>39</v>
      </c>
      <c r="M62">
        <v>2011</v>
      </c>
      <c r="N62">
        <v>19</v>
      </c>
      <c r="O62">
        <v>7</v>
      </c>
      <c r="P62">
        <v>164</v>
      </c>
      <c r="Q62">
        <v>163</v>
      </c>
      <c r="R62" s="189">
        <f t="shared" si="2"/>
        <v>163.5</v>
      </c>
    </row>
    <row r="63" spans="1:18" x14ac:dyDescent="0.25">
      <c r="A63" s="195" t="s">
        <v>441</v>
      </c>
      <c r="B63" s="163" t="s">
        <v>1941</v>
      </c>
      <c r="C63" s="197" t="s">
        <v>330</v>
      </c>
      <c r="D63" s="198" t="s">
        <v>1722</v>
      </c>
      <c r="E63" s="199" t="s">
        <v>1942</v>
      </c>
      <c r="F63" t="s">
        <v>198</v>
      </c>
      <c r="G63" t="s">
        <v>199</v>
      </c>
      <c r="H63" t="s">
        <v>194</v>
      </c>
      <c r="I63" t="s">
        <v>51</v>
      </c>
      <c r="J63" t="s">
        <v>52</v>
      </c>
      <c r="K63" t="s">
        <v>11</v>
      </c>
      <c r="L63">
        <v>40</v>
      </c>
      <c r="M63">
        <v>2011</v>
      </c>
      <c r="N63">
        <v>19</v>
      </c>
      <c r="O63">
        <v>7</v>
      </c>
      <c r="P63">
        <v>364</v>
      </c>
      <c r="Q63">
        <v>365</v>
      </c>
      <c r="R63" s="189">
        <f t="shared" si="2"/>
        <v>364.5</v>
      </c>
    </row>
    <row r="64" spans="1:18" x14ac:dyDescent="0.25">
      <c r="A64" s="195" t="s">
        <v>441</v>
      </c>
      <c r="B64" s="163" t="s">
        <v>1941</v>
      </c>
      <c r="C64" s="197" t="s">
        <v>330</v>
      </c>
      <c r="D64" s="198" t="s">
        <v>1722</v>
      </c>
      <c r="E64" s="199" t="s">
        <v>1942</v>
      </c>
      <c r="F64" t="s">
        <v>198</v>
      </c>
      <c r="G64" t="s">
        <v>199</v>
      </c>
      <c r="H64" t="s">
        <v>194</v>
      </c>
      <c r="I64" t="s">
        <v>181</v>
      </c>
      <c r="J64" t="s">
        <v>36</v>
      </c>
      <c r="K64" t="s">
        <v>64</v>
      </c>
      <c r="L64">
        <v>41</v>
      </c>
      <c r="M64">
        <v>2011</v>
      </c>
      <c r="N64">
        <v>19</v>
      </c>
      <c r="O64">
        <v>7</v>
      </c>
      <c r="P64">
        <v>20</v>
      </c>
      <c r="Q64">
        <v>20</v>
      </c>
      <c r="R64" s="189">
        <f t="shared" si="2"/>
        <v>20</v>
      </c>
    </row>
    <row r="65" spans="1:19" x14ac:dyDescent="0.25">
      <c r="A65" s="195" t="s">
        <v>441</v>
      </c>
      <c r="B65" s="163" t="s">
        <v>1941</v>
      </c>
      <c r="C65" s="197" t="s">
        <v>330</v>
      </c>
      <c r="D65" s="198" t="s">
        <v>1722</v>
      </c>
      <c r="E65" s="199" t="s">
        <v>1942</v>
      </c>
      <c r="F65" t="s">
        <v>198</v>
      </c>
      <c r="G65" t="s">
        <v>199</v>
      </c>
      <c r="H65" t="s">
        <v>194</v>
      </c>
      <c r="I65" t="s">
        <v>75</v>
      </c>
      <c r="J65" t="s">
        <v>76</v>
      </c>
      <c r="K65" t="s">
        <v>74</v>
      </c>
      <c r="L65">
        <v>42</v>
      </c>
      <c r="M65">
        <v>2011</v>
      </c>
      <c r="N65">
        <v>19</v>
      </c>
      <c r="O65">
        <v>7</v>
      </c>
      <c r="P65">
        <v>31</v>
      </c>
      <c r="Q65">
        <v>32</v>
      </c>
      <c r="R65" s="189">
        <f t="shared" si="2"/>
        <v>31.5</v>
      </c>
    </row>
    <row r="66" spans="1:19" x14ac:dyDescent="0.25">
      <c r="A66" s="195" t="s">
        <v>441</v>
      </c>
      <c r="B66" s="163" t="s">
        <v>1941</v>
      </c>
      <c r="C66" s="197" t="s">
        <v>330</v>
      </c>
      <c r="D66" s="198" t="s">
        <v>1722</v>
      </c>
      <c r="E66" s="199" t="s">
        <v>1942</v>
      </c>
      <c r="F66" t="s">
        <v>198</v>
      </c>
      <c r="G66" t="s">
        <v>199</v>
      </c>
      <c r="H66" t="s">
        <v>194</v>
      </c>
      <c r="I66" t="s">
        <v>90</v>
      </c>
      <c r="J66" t="s">
        <v>1347</v>
      </c>
      <c r="K66" t="s">
        <v>11</v>
      </c>
      <c r="L66">
        <v>43</v>
      </c>
      <c r="M66">
        <v>2011</v>
      </c>
      <c r="N66">
        <v>19</v>
      </c>
      <c r="O66">
        <v>7</v>
      </c>
      <c r="P66">
        <v>40</v>
      </c>
      <c r="Q66">
        <v>40</v>
      </c>
      <c r="R66" s="189">
        <f t="shared" si="2"/>
        <v>40</v>
      </c>
    </row>
    <row r="67" spans="1:19" x14ac:dyDescent="0.25">
      <c r="A67" s="195" t="s">
        <v>441</v>
      </c>
      <c r="B67" s="163" t="s">
        <v>1941</v>
      </c>
      <c r="C67" s="197" t="s">
        <v>330</v>
      </c>
      <c r="D67" s="198" t="s">
        <v>1722</v>
      </c>
      <c r="E67" s="199" t="s">
        <v>1942</v>
      </c>
      <c r="F67" s="189" t="s">
        <v>198</v>
      </c>
      <c r="G67" t="s">
        <v>199</v>
      </c>
      <c r="H67" t="s">
        <v>194</v>
      </c>
      <c r="I67" t="s">
        <v>155</v>
      </c>
      <c r="J67" t="s">
        <v>140</v>
      </c>
      <c r="K67" t="s">
        <v>74</v>
      </c>
      <c r="L67">
        <v>44</v>
      </c>
      <c r="M67">
        <v>2011</v>
      </c>
      <c r="N67">
        <v>19</v>
      </c>
      <c r="O67">
        <v>7</v>
      </c>
      <c r="P67">
        <v>1022</v>
      </c>
      <c r="Q67">
        <v>1022</v>
      </c>
      <c r="R67" s="189">
        <f t="shared" si="2"/>
        <v>1022</v>
      </c>
    </row>
    <row r="68" spans="1:19" x14ac:dyDescent="0.25">
      <c r="A68" s="195" t="s">
        <v>441</v>
      </c>
      <c r="B68" s="163" t="s">
        <v>1941</v>
      </c>
      <c r="C68" s="197" t="s">
        <v>330</v>
      </c>
      <c r="D68" s="198" t="s">
        <v>1722</v>
      </c>
      <c r="E68" s="199" t="s">
        <v>1942</v>
      </c>
      <c r="F68" s="189" t="s">
        <v>198</v>
      </c>
      <c r="G68" t="s">
        <v>199</v>
      </c>
      <c r="H68" t="s">
        <v>194</v>
      </c>
      <c r="I68" t="s">
        <v>133</v>
      </c>
      <c r="J68" t="s">
        <v>134</v>
      </c>
      <c r="K68" t="s">
        <v>74</v>
      </c>
      <c r="L68">
        <v>45</v>
      </c>
      <c r="M68">
        <v>2011</v>
      </c>
      <c r="N68">
        <v>19</v>
      </c>
      <c r="O68">
        <v>7</v>
      </c>
      <c r="P68">
        <v>1543</v>
      </c>
      <c r="Q68">
        <v>1543</v>
      </c>
      <c r="R68" s="189">
        <f t="shared" si="2"/>
        <v>1543</v>
      </c>
    </row>
    <row r="69" spans="1:19" x14ac:dyDescent="0.25">
      <c r="A69" s="195" t="s">
        <v>441</v>
      </c>
      <c r="B69" s="163" t="s">
        <v>1941</v>
      </c>
      <c r="C69" s="197" t="s">
        <v>330</v>
      </c>
      <c r="D69" s="198" t="s">
        <v>1722</v>
      </c>
      <c r="E69" s="199" t="s">
        <v>1942</v>
      </c>
      <c r="F69" s="189" t="s">
        <v>198</v>
      </c>
      <c r="G69" t="s">
        <v>199</v>
      </c>
      <c r="H69" t="s">
        <v>194</v>
      </c>
      <c r="I69" t="s">
        <v>135</v>
      </c>
      <c r="J69" t="s">
        <v>136</v>
      </c>
      <c r="K69" t="s">
        <v>74</v>
      </c>
      <c r="L69">
        <v>46</v>
      </c>
      <c r="M69">
        <v>2011</v>
      </c>
      <c r="N69">
        <v>19</v>
      </c>
      <c r="O69">
        <v>7</v>
      </c>
      <c r="P69">
        <v>59</v>
      </c>
      <c r="Q69">
        <v>59</v>
      </c>
      <c r="R69" s="189">
        <f t="shared" si="2"/>
        <v>59</v>
      </c>
    </row>
    <row r="70" spans="1:19" x14ac:dyDescent="0.25">
      <c r="A70" s="195" t="s">
        <v>441</v>
      </c>
      <c r="B70" s="163" t="s">
        <v>1941</v>
      </c>
      <c r="C70" s="197" t="s">
        <v>330</v>
      </c>
      <c r="D70" s="198" t="s">
        <v>1722</v>
      </c>
      <c r="E70" s="199" t="s">
        <v>1942</v>
      </c>
      <c r="F70" s="189" t="s">
        <v>198</v>
      </c>
      <c r="G70" t="s">
        <v>199</v>
      </c>
      <c r="H70" t="s">
        <v>194</v>
      </c>
      <c r="I70" t="s">
        <v>137</v>
      </c>
      <c r="J70" t="s">
        <v>138</v>
      </c>
      <c r="K70" t="s">
        <v>74</v>
      </c>
      <c r="L70">
        <v>47</v>
      </c>
      <c r="M70">
        <v>2011</v>
      </c>
      <c r="N70">
        <v>19</v>
      </c>
      <c r="O70">
        <v>7</v>
      </c>
      <c r="P70">
        <v>34</v>
      </c>
      <c r="Q70">
        <v>34</v>
      </c>
      <c r="R70" s="189">
        <f t="shared" si="2"/>
        <v>34</v>
      </c>
    </row>
    <row r="71" spans="1:19" x14ac:dyDescent="0.25">
      <c r="A71" s="195" t="s">
        <v>441</v>
      </c>
      <c r="B71" s="163" t="s">
        <v>1941</v>
      </c>
      <c r="C71" s="197" t="s">
        <v>330</v>
      </c>
      <c r="D71" s="198" t="s">
        <v>1722</v>
      </c>
      <c r="E71" s="199" t="s">
        <v>1942</v>
      </c>
      <c r="F71" s="189" t="s">
        <v>198</v>
      </c>
      <c r="G71" t="s">
        <v>199</v>
      </c>
      <c r="H71" t="s">
        <v>194</v>
      </c>
      <c r="I71" t="s">
        <v>141</v>
      </c>
      <c r="J71" t="s">
        <v>142</v>
      </c>
      <c r="K71" t="s">
        <v>74</v>
      </c>
      <c r="L71">
        <v>48</v>
      </c>
      <c r="M71">
        <v>2011</v>
      </c>
      <c r="N71">
        <v>19</v>
      </c>
      <c r="O71">
        <v>7</v>
      </c>
      <c r="P71">
        <v>28</v>
      </c>
      <c r="Q71">
        <v>28</v>
      </c>
      <c r="R71" s="189">
        <f t="shared" si="2"/>
        <v>28</v>
      </c>
    </row>
    <row r="72" spans="1:19" x14ac:dyDescent="0.25">
      <c r="A72" s="195" t="s">
        <v>441</v>
      </c>
      <c r="B72" s="163" t="s">
        <v>1941</v>
      </c>
      <c r="C72" s="197" t="s">
        <v>330</v>
      </c>
      <c r="D72" s="198" t="s">
        <v>1722</v>
      </c>
      <c r="E72" s="199" t="s">
        <v>1942</v>
      </c>
      <c r="F72" s="189" t="s">
        <v>198</v>
      </c>
      <c r="G72" t="s">
        <v>199</v>
      </c>
      <c r="H72" t="s">
        <v>194</v>
      </c>
      <c r="I72" t="s">
        <v>53</v>
      </c>
      <c r="J72" t="s">
        <v>31</v>
      </c>
      <c r="K72" t="s">
        <v>11</v>
      </c>
      <c r="L72">
        <v>49</v>
      </c>
      <c r="M72">
        <v>2011</v>
      </c>
      <c r="N72">
        <v>19</v>
      </c>
      <c r="O72">
        <v>7</v>
      </c>
      <c r="P72">
        <v>3003</v>
      </c>
      <c r="Q72">
        <v>3003</v>
      </c>
      <c r="R72" s="189">
        <f t="shared" si="2"/>
        <v>3003</v>
      </c>
    </row>
    <row r="73" spans="1:19" x14ac:dyDescent="0.25">
      <c r="A73" s="195" t="s">
        <v>441</v>
      </c>
      <c r="B73" s="163" t="s">
        <v>1941</v>
      </c>
      <c r="C73" s="197" t="s">
        <v>330</v>
      </c>
      <c r="D73" s="198" t="s">
        <v>1722</v>
      </c>
      <c r="E73" s="199" t="s">
        <v>1942</v>
      </c>
      <c r="F73" s="189" t="s">
        <v>198</v>
      </c>
      <c r="G73" t="s">
        <v>199</v>
      </c>
      <c r="H73" t="s">
        <v>194</v>
      </c>
      <c r="I73" t="s">
        <v>144</v>
      </c>
      <c r="J73" t="s">
        <v>136</v>
      </c>
      <c r="K73" t="s">
        <v>74</v>
      </c>
      <c r="L73">
        <v>50</v>
      </c>
      <c r="M73">
        <v>2011</v>
      </c>
      <c r="N73">
        <v>19</v>
      </c>
      <c r="O73">
        <v>7</v>
      </c>
      <c r="P73">
        <v>95</v>
      </c>
      <c r="Q73">
        <v>96</v>
      </c>
      <c r="R73" s="189">
        <f t="shared" si="2"/>
        <v>95.5</v>
      </c>
    </row>
    <row r="74" spans="1:19" x14ac:dyDescent="0.25">
      <c r="A74" s="195" t="s">
        <v>441</v>
      </c>
      <c r="B74" s="163" t="s">
        <v>1941</v>
      </c>
      <c r="C74" s="197" t="s">
        <v>330</v>
      </c>
      <c r="D74" s="198" t="s">
        <v>1722</v>
      </c>
      <c r="E74" s="199" t="s">
        <v>1942</v>
      </c>
      <c r="F74" s="189" t="s">
        <v>198</v>
      </c>
      <c r="G74" t="s">
        <v>199</v>
      </c>
      <c r="H74" t="s">
        <v>194</v>
      </c>
      <c r="I74" t="s">
        <v>145</v>
      </c>
      <c r="J74" t="s">
        <v>146</v>
      </c>
      <c r="K74" t="s">
        <v>74</v>
      </c>
      <c r="L74">
        <v>51</v>
      </c>
      <c r="M74">
        <v>2011</v>
      </c>
      <c r="N74">
        <v>19</v>
      </c>
      <c r="O74">
        <v>7</v>
      </c>
      <c r="P74">
        <v>467</v>
      </c>
      <c r="Q74">
        <v>467</v>
      </c>
      <c r="R74" s="189">
        <f t="shared" si="2"/>
        <v>467</v>
      </c>
    </row>
    <row r="75" spans="1:19" x14ac:dyDescent="0.25">
      <c r="A75" s="195" t="s">
        <v>441</v>
      </c>
      <c r="B75" s="163" t="s">
        <v>1941</v>
      </c>
      <c r="C75" s="197" t="s">
        <v>330</v>
      </c>
      <c r="D75" s="198" t="s">
        <v>1722</v>
      </c>
      <c r="E75" s="199" t="s">
        <v>1942</v>
      </c>
      <c r="F75" s="189" t="s">
        <v>198</v>
      </c>
      <c r="G75" t="s">
        <v>199</v>
      </c>
      <c r="H75" t="s">
        <v>194</v>
      </c>
      <c r="I75" t="s">
        <v>56</v>
      </c>
      <c r="J75" t="s">
        <v>28</v>
      </c>
      <c r="K75" t="s">
        <v>11</v>
      </c>
      <c r="L75">
        <v>52</v>
      </c>
      <c r="M75">
        <v>2011</v>
      </c>
      <c r="N75">
        <v>19</v>
      </c>
      <c r="O75">
        <v>7</v>
      </c>
      <c r="P75">
        <v>243</v>
      </c>
      <c r="Q75">
        <v>244</v>
      </c>
      <c r="R75" s="189">
        <f t="shared" si="2"/>
        <v>243.5</v>
      </c>
    </row>
    <row r="76" spans="1:19" x14ac:dyDescent="0.25">
      <c r="A76" s="195" t="s">
        <v>441</v>
      </c>
      <c r="B76" s="163" t="s">
        <v>1941</v>
      </c>
      <c r="C76" s="197" t="s">
        <v>330</v>
      </c>
      <c r="D76" s="198" t="s">
        <v>1722</v>
      </c>
      <c r="E76" s="199" t="s">
        <v>1942</v>
      </c>
      <c r="F76" s="189" t="s">
        <v>198</v>
      </c>
      <c r="G76" t="s">
        <v>199</v>
      </c>
      <c r="H76" t="s">
        <v>194</v>
      </c>
      <c r="I76" t="s">
        <v>151</v>
      </c>
      <c r="J76" t="s">
        <v>152</v>
      </c>
      <c r="K76" t="s">
        <v>74</v>
      </c>
      <c r="L76">
        <v>53</v>
      </c>
      <c r="M76">
        <v>2011</v>
      </c>
      <c r="N76">
        <v>19</v>
      </c>
      <c r="O76">
        <v>7</v>
      </c>
      <c r="P76">
        <v>10</v>
      </c>
      <c r="Q76">
        <v>10</v>
      </c>
      <c r="R76" s="189">
        <f t="shared" si="2"/>
        <v>10</v>
      </c>
    </row>
    <row r="77" spans="1:19" x14ac:dyDescent="0.25">
      <c r="A77" s="195" t="s">
        <v>441</v>
      </c>
      <c r="B77" s="163" t="s">
        <v>1941</v>
      </c>
      <c r="C77" s="197" t="s">
        <v>330</v>
      </c>
      <c r="D77" s="198" t="s">
        <v>1722</v>
      </c>
      <c r="E77" s="199" t="s">
        <v>1942</v>
      </c>
      <c r="F77" s="189" t="s">
        <v>198</v>
      </c>
      <c r="G77" t="s">
        <v>199</v>
      </c>
      <c r="H77" t="s">
        <v>194</v>
      </c>
      <c r="I77" t="s">
        <v>87</v>
      </c>
      <c r="J77" t="s">
        <v>88</v>
      </c>
      <c r="K77" t="s">
        <v>86</v>
      </c>
      <c r="L77">
        <v>54</v>
      </c>
      <c r="M77">
        <v>2011</v>
      </c>
      <c r="N77">
        <v>19</v>
      </c>
      <c r="O77">
        <v>7</v>
      </c>
      <c r="P77">
        <v>1333</v>
      </c>
      <c r="Q77">
        <v>1333</v>
      </c>
      <c r="R77" s="189">
        <f t="shared" si="2"/>
        <v>1333</v>
      </c>
    </row>
    <row r="78" spans="1:19" x14ac:dyDescent="0.25">
      <c r="A78" s="195" t="s">
        <v>441</v>
      </c>
      <c r="B78" s="163" t="s">
        <v>1941</v>
      </c>
      <c r="C78" s="197" t="s">
        <v>330</v>
      </c>
      <c r="D78" s="198" t="s">
        <v>1722</v>
      </c>
      <c r="E78" s="199" t="s">
        <v>1942</v>
      </c>
      <c r="F78" s="189" t="s">
        <v>198</v>
      </c>
      <c r="G78" t="s">
        <v>199</v>
      </c>
      <c r="H78" t="s">
        <v>194</v>
      </c>
      <c r="I78" t="s">
        <v>47</v>
      </c>
      <c r="J78" t="s">
        <v>1377</v>
      </c>
      <c r="K78" t="s">
        <v>11</v>
      </c>
      <c r="L78">
        <v>55</v>
      </c>
      <c r="M78">
        <v>2011</v>
      </c>
      <c r="N78">
        <v>19</v>
      </c>
      <c r="O78">
        <v>7</v>
      </c>
      <c r="P78">
        <v>2792</v>
      </c>
      <c r="Q78">
        <v>2793</v>
      </c>
      <c r="R78" s="189">
        <f t="shared" si="2"/>
        <v>2792.5</v>
      </c>
    </row>
    <row r="79" spans="1:19" x14ac:dyDescent="0.25">
      <c r="A79" s="195" t="s">
        <v>441</v>
      </c>
      <c r="B79" s="163" t="s">
        <v>1941</v>
      </c>
      <c r="C79" s="197" t="s">
        <v>330</v>
      </c>
      <c r="D79" s="198" t="s">
        <v>1722</v>
      </c>
      <c r="E79" s="199" t="s">
        <v>1942</v>
      </c>
      <c r="F79" s="189" t="s">
        <v>198</v>
      </c>
      <c r="G79" t="s">
        <v>199</v>
      </c>
      <c r="H79" t="s">
        <v>194</v>
      </c>
      <c r="I79" t="s">
        <v>179</v>
      </c>
      <c r="J79" t="s">
        <v>31</v>
      </c>
      <c r="K79" t="s">
        <v>11</v>
      </c>
      <c r="L79">
        <v>56</v>
      </c>
      <c r="M79">
        <v>2011</v>
      </c>
      <c r="N79">
        <v>19</v>
      </c>
      <c r="O79">
        <v>7</v>
      </c>
      <c r="P79">
        <v>4073</v>
      </c>
      <c r="Q79">
        <v>4073</v>
      </c>
      <c r="R79" s="189">
        <f t="shared" si="2"/>
        <v>4073</v>
      </c>
      <c r="S79">
        <f>SUM(R24:R79)</f>
        <v>59914.5</v>
      </c>
    </row>
    <row r="80" spans="1:19" x14ac:dyDescent="0.25">
      <c r="A80" s="195" t="s">
        <v>441</v>
      </c>
      <c r="B80" s="163" t="s">
        <v>1941</v>
      </c>
      <c r="C80" s="197" t="s">
        <v>330</v>
      </c>
      <c r="D80" s="198" t="s">
        <v>1722</v>
      </c>
      <c r="E80" s="199" t="s">
        <v>1942</v>
      </c>
      <c r="F80" s="116">
        <v>2275050011</v>
      </c>
      <c r="G80" s="1" t="s">
        <v>199</v>
      </c>
      <c r="H80" s="1" t="s">
        <v>195</v>
      </c>
      <c r="I80" t="s">
        <v>92</v>
      </c>
      <c r="J80" t="s">
        <v>83</v>
      </c>
      <c r="K80" t="s">
        <v>93</v>
      </c>
      <c r="L80">
        <v>1</v>
      </c>
      <c r="M80">
        <v>2011</v>
      </c>
      <c r="N80">
        <v>19</v>
      </c>
      <c r="O80">
        <v>7</v>
      </c>
      <c r="P80">
        <v>11</v>
      </c>
      <c r="Q80">
        <v>12</v>
      </c>
      <c r="R80">
        <f>SUM(P80:Q80)/2</f>
        <v>11.5</v>
      </c>
    </row>
    <row r="81" spans="1:18" x14ac:dyDescent="0.25">
      <c r="A81" s="195" t="s">
        <v>441</v>
      </c>
      <c r="B81" s="163" t="s">
        <v>1941</v>
      </c>
      <c r="C81" s="197" t="s">
        <v>330</v>
      </c>
      <c r="D81" s="198" t="s">
        <v>1722</v>
      </c>
      <c r="E81" s="199" t="s">
        <v>1942</v>
      </c>
      <c r="F81" s="116">
        <v>2275050011</v>
      </c>
      <c r="G81" s="1" t="s">
        <v>199</v>
      </c>
      <c r="H81" s="1" t="s">
        <v>195</v>
      </c>
      <c r="I81" t="s">
        <v>96</v>
      </c>
      <c r="J81" t="s">
        <v>98</v>
      </c>
      <c r="K81" t="s">
        <v>93</v>
      </c>
      <c r="L81">
        <v>2</v>
      </c>
      <c r="M81">
        <v>2011</v>
      </c>
      <c r="N81">
        <v>19</v>
      </c>
      <c r="O81">
        <v>7</v>
      </c>
      <c r="P81">
        <v>67</v>
      </c>
      <c r="Q81">
        <v>67</v>
      </c>
      <c r="R81" s="189">
        <f t="shared" ref="R81:R102" si="3">SUM(P81:Q81)/2</f>
        <v>67</v>
      </c>
    </row>
    <row r="82" spans="1:18" x14ac:dyDescent="0.25">
      <c r="A82" s="195" t="s">
        <v>441</v>
      </c>
      <c r="B82" s="163" t="s">
        <v>1941</v>
      </c>
      <c r="C82" s="197" t="s">
        <v>330</v>
      </c>
      <c r="D82" s="198" t="s">
        <v>1722</v>
      </c>
      <c r="E82" s="199" t="s">
        <v>1942</v>
      </c>
      <c r="F82" s="116">
        <v>2275050011</v>
      </c>
      <c r="G82" s="1" t="s">
        <v>199</v>
      </c>
      <c r="H82" s="1" t="s">
        <v>195</v>
      </c>
      <c r="I82" t="s">
        <v>97</v>
      </c>
      <c r="J82" t="s">
        <v>98</v>
      </c>
      <c r="K82" t="s">
        <v>93</v>
      </c>
      <c r="L82">
        <v>3</v>
      </c>
      <c r="M82">
        <v>2011</v>
      </c>
      <c r="N82">
        <v>19</v>
      </c>
      <c r="O82">
        <v>7</v>
      </c>
      <c r="P82">
        <v>64</v>
      </c>
      <c r="Q82">
        <v>65</v>
      </c>
      <c r="R82" s="189">
        <f t="shared" si="3"/>
        <v>64.5</v>
      </c>
    </row>
    <row r="83" spans="1:18" x14ac:dyDescent="0.25">
      <c r="A83" s="195" t="s">
        <v>441</v>
      </c>
      <c r="B83" s="163" t="s">
        <v>1941</v>
      </c>
      <c r="C83" s="197" t="s">
        <v>330</v>
      </c>
      <c r="D83" s="198" t="s">
        <v>1722</v>
      </c>
      <c r="E83" s="199" t="s">
        <v>1942</v>
      </c>
      <c r="F83" s="116">
        <v>2275050011</v>
      </c>
      <c r="G83" s="1" t="s">
        <v>199</v>
      </c>
      <c r="H83" s="1" t="s">
        <v>195</v>
      </c>
      <c r="I83" t="s">
        <v>99</v>
      </c>
      <c r="J83" t="s">
        <v>98</v>
      </c>
      <c r="K83" t="s">
        <v>93</v>
      </c>
      <c r="L83">
        <v>4</v>
      </c>
      <c r="M83">
        <v>2011</v>
      </c>
      <c r="N83">
        <v>19</v>
      </c>
      <c r="O83">
        <v>7</v>
      </c>
      <c r="P83">
        <v>9</v>
      </c>
      <c r="Q83">
        <v>9</v>
      </c>
      <c r="R83" s="189">
        <f t="shared" si="3"/>
        <v>9</v>
      </c>
    </row>
    <row r="84" spans="1:18" x14ac:dyDescent="0.25">
      <c r="A84" s="195" t="s">
        <v>441</v>
      </c>
      <c r="B84" s="163" t="s">
        <v>1941</v>
      </c>
      <c r="C84" s="197" t="s">
        <v>330</v>
      </c>
      <c r="D84" s="198" t="s">
        <v>1722</v>
      </c>
      <c r="E84" s="199" t="s">
        <v>1942</v>
      </c>
      <c r="F84" s="116">
        <v>2275050011</v>
      </c>
      <c r="G84" s="1" t="s">
        <v>199</v>
      </c>
      <c r="H84" s="1" t="s">
        <v>195</v>
      </c>
      <c r="I84" t="s">
        <v>101</v>
      </c>
      <c r="J84" t="s">
        <v>83</v>
      </c>
      <c r="K84" t="s">
        <v>93</v>
      </c>
      <c r="L84">
        <v>5</v>
      </c>
      <c r="M84">
        <v>2011</v>
      </c>
      <c r="N84">
        <v>19</v>
      </c>
      <c r="O84">
        <v>7</v>
      </c>
      <c r="P84">
        <v>160</v>
      </c>
      <c r="Q84">
        <v>161</v>
      </c>
      <c r="R84" s="189">
        <f t="shared" si="3"/>
        <v>160.5</v>
      </c>
    </row>
    <row r="85" spans="1:18" x14ac:dyDescent="0.25">
      <c r="A85" s="195" t="s">
        <v>441</v>
      </c>
      <c r="B85" s="163" t="s">
        <v>1941</v>
      </c>
      <c r="C85" s="197" t="s">
        <v>330</v>
      </c>
      <c r="D85" s="198" t="s">
        <v>1722</v>
      </c>
      <c r="E85" s="199" t="s">
        <v>1942</v>
      </c>
      <c r="F85" s="116">
        <v>2275050011</v>
      </c>
      <c r="G85" s="1" t="s">
        <v>199</v>
      </c>
      <c r="H85" s="1" t="s">
        <v>195</v>
      </c>
      <c r="I85" t="s">
        <v>103</v>
      </c>
      <c r="J85" t="s">
        <v>83</v>
      </c>
      <c r="K85" t="s">
        <v>93</v>
      </c>
      <c r="L85">
        <v>6</v>
      </c>
      <c r="M85">
        <v>2011</v>
      </c>
      <c r="N85">
        <v>19</v>
      </c>
      <c r="O85">
        <v>7</v>
      </c>
      <c r="P85">
        <v>41</v>
      </c>
      <c r="Q85">
        <v>41</v>
      </c>
      <c r="R85" s="189">
        <f t="shared" si="3"/>
        <v>41</v>
      </c>
    </row>
    <row r="86" spans="1:18" x14ac:dyDescent="0.25">
      <c r="A86" s="195" t="s">
        <v>441</v>
      </c>
      <c r="B86" s="163" t="s">
        <v>1941</v>
      </c>
      <c r="C86" s="197" t="s">
        <v>330</v>
      </c>
      <c r="D86" s="198" t="s">
        <v>1722</v>
      </c>
      <c r="E86" s="199" t="s">
        <v>1942</v>
      </c>
      <c r="F86" s="116">
        <v>2275050011</v>
      </c>
      <c r="G86" s="1" t="s">
        <v>199</v>
      </c>
      <c r="H86" s="1" t="s">
        <v>195</v>
      </c>
      <c r="I86" t="s">
        <v>104</v>
      </c>
      <c r="J86" t="s">
        <v>83</v>
      </c>
      <c r="K86" t="s">
        <v>93</v>
      </c>
      <c r="L86">
        <v>7</v>
      </c>
      <c r="M86">
        <v>2011</v>
      </c>
      <c r="N86">
        <v>19</v>
      </c>
      <c r="O86">
        <v>7</v>
      </c>
      <c r="P86">
        <v>38</v>
      </c>
      <c r="Q86">
        <v>37</v>
      </c>
      <c r="R86" s="189">
        <f t="shared" si="3"/>
        <v>37.5</v>
      </c>
    </row>
    <row r="87" spans="1:18" x14ac:dyDescent="0.25">
      <c r="A87" s="195" t="s">
        <v>441</v>
      </c>
      <c r="B87" s="163" t="s">
        <v>1941</v>
      </c>
      <c r="C87" s="197" t="s">
        <v>330</v>
      </c>
      <c r="D87" s="198" t="s">
        <v>1722</v>
      </c>
      <c r="E87" s="199" t="s">
        <v>1942</v>
      </c>
      <c r="F87" s="116">
        <v>2275050011</v>
      </c>
      <c r="G87" s="1" t="s">
        <v>199</v>
      </c>
      <c r="H87" s="1" t="s">
        <v>195</v>
      </c>
      <c r="I87" t="s">
        <v>105</v>
      </c>
      <c r="J87" t="s">
        <v>83</v>
      </c>
      <c r="K87" t="s">
        <v>93</v>
      </c>
      <c r="L87">
        <v>8</v>
      </c>
      <c r="M87">
        <v>2011</v>
      </c>
      <c r="N87">
        <v>19</v>
      </c>
      <c r="O87">
        <v>7</v>
      </c>
      <c r="P87">
        <v>95</v>
      </c>
      <c r="Q87">
        <v>95</v>
      </c>
      <c r="R87" s="189">
        <f t="shared" si="3"/>
        <v>95</v>
      </c>
    </row>
    <row r="88" spans="1:18" x14ac:dyDescent="0.25">
      <c r="A88" s="195" t="s">
        <v>441</v>
      </c>
      <c r="B88" s="163" t="s">
        <v>1941</v>
      </c>
      <c r="C88" s="197" t="s">
        <v>330</v>
      </c>
      <c r="D88" s="198" t="s">
        <v>1722</v>
      </c>
      <c r="E88" s="199" t="s">
        <v>1942</v>
      </c>
      <c r="F88" s="116">
        <v>2275050011</v>
      </c>
      <c r="G88" s="1" t="s">
        <v>199</v>
      </c>
      <c r="H88" s="1" t="s">
        <v>195</v>
      </c>
      <c r="I88" t="s">
        <v>106</v>
      </c>
      <c r="J88" t="s">
        <v>83</v>
      </c>
      <c r="K88" t="s">
        <v>93</v>
      </c>
      <c r="L88">
        <v>9</v>
      </c>
      <c r="M88">
        <v>2011</v>
      </c>
      <c r="N88">
        <v>19</v>
      </c>
      <c r="O88">
        <v>7</v>
      </c>
      <c r="P88">
        <v>72</v>
      </c>
      <c r="Q88">
        <v>73</v>
      </c>
      <c r="R88" s="189">
        <f t="shared" si="3"/>
        <v>72.5</v>
      </c>
    </row>
    <row r="89" spans="1:18" x14ac:dyDescent="0.25">
      <c r="A89" s="195" t="s">
        <v>441</v>
      </c>
      <c r="B89" s="163" t="s">
        <v>1941</v>
      </c>
      <c r="C89" s="197" t="s">
        <v>330</v>
      </c>
      <c r="D89" s="198" t="s">
        <v>1722</v>
      </c>
      <c r="E89" s="199" t="s">
        <v>1942</v>
      </c>
      <c r="F89" s="116">
        <v>2275050011</v>
      </c>
      <c r="G89" s="1" t="s">
        <v>199</v>
      </c>
      <c r="H89" s="1" t="s">
        <v>195</v>
      </c>
      <c r="I89" t="s">
        <v>108</v>
      </c>
      <c r="J89" t="s">
        <v>83</v>
      </c>
      <c r="K89" t="s">
        <v>93</v>
      </c>
      <c r="L89">
        <v>10</v>
      </c>
      <c r="M89">
        <v>2011</v>
      </c>
      <c r="N89">
        <v>19</v>
      </c>
      <c r="O89">
        <v>7</v>
      </c>
      <c r="P89">
        <v>313</v>
      </c>
      <c r="Q89">
        <v>313</v>
      </c>
      <c r="R89" s="189">
        <f t="shared" si="3"/>
        <v>313</v>
      </c>
    </row>
    <row r="90" spans="1:18" x14ac:dyDescent="0.25">
      <c r="A90" s="195" t="s">
        <v>441</v>
      </c>
      <c r="B90" s="163" t="s">
        <v>1941</v>
      </c>
      <c r="C90" s="197" t="s">
        <v>330</v>
      </c>
      <c r="D90" s="198" t="s">
        <v>1722</v>
      </c>
      <c r="E90" s="199" t="s">
        <v>1942</v>
      </c>
      <c r="F90" s="116">
        <v>2275050011</v>
      </c>
      <c r="G90" s="1" t="s">
        <v>199</v>
      </c>
      <c r="H90" s="1" t="s">
        <v>195</v>
      </c>
      <c r="I90" t="s">
        <v>109</v>
      </c>
      <c r="J90" t="s">
        <v>83</v>
      </c>
      <c r="K90" t="s">
        <v>93</v>
      </c>
      <c r="L90">
        <v>11</v>
      </c>
      <c r="M90">
        <v>2011</v>
      </c>
      <c r="N90">
        <v>19</v>
      </c>
      <c r="O90">
        <v>7</v>
      </c>
      <c r="P90">
        <v>1</v>
      </c>
      <c r="Q90">
        <v>1</v>
      </c>
      <c r="R90" s="189">
        <f t="shared" si="3"/>
        <v>1</v>
      </c>
    </row>
    <row r="91" spans="1:18" x14ac:dyDescent="0.25">
      <c r="A91" s="195" t="s">
        <v>441</v>
      </c>
      <c r="B91" s="163" t="s">
        <v>1941</v>
      </c>
      <c r="C91" s="197" t="s">
        <v>330</v>
      </c>
      <c r="D91" s="198" t="s">
        <v>1722</v>
      </c>
      <c r="E91" s="199" t="s">
        <v>1942</v>
      </c>
      <c r="F91" s="116">
        <v>2275050011</v>
      </c>
      <c r="G91" s="1" t="s">
        <v>199</v>
      </c>
      <c r="H91" s="1" t="s">
        <v>195</v>
      </c>
      <c r="I91" t="s">
        <v>111</v>
      </c>
      <c r="J91" t="s">
        <v>112</v>
      </c>
      <c r="K91" t="s">
        <v>93</v>
      </c>
      <c r="L91">
        <v>12</v>
      </c>
      <c r="M91">
        <v>2011</v>
      </c>
      <c r="N91">
        <v>19</v>
      </c>
      <c r="O91">
        <v>7</v>
      </c>
      <c r="P91">
        <v>102</v>
      </c>
      <c r="Q91">
        <v>101</v>
      </c>
      <c r="R91" s="189">
        <f t="shared" si="3"/>
        <v>101.5</v>
      </c>
    </row>
    <row r="92" spans="1:18" x14ac:dyDescent="0.25">
      <c r="A92" s="195" t="s">
        <v>441</v>
      </c>
      <c r="B92" s="163" t="s">
        <v>1941</v>
      </c>
      <c r="C92" s="197" t="s">
        <v>330</v>
      </c>
      <c r="D92" s="198" t="s">
        <v>1722</v>
      </c>
      <c r="E92" s="199" t="s">
        <v>1942</v>
      </c>
      <c r="F92" s="116">
        <v>2275050011</v>
      </c>
      <c r="G92" s="1" t="s">
        <v>199</v>
      </c>
      <c r="H92" s="1" t="s">
        <v>195</v>
      </c>
      <c r="I92" t="s">
        <v>298</v>
      </c>
      <c r="J92" t="s">
        <v>83</v>
      </c>
      <c r="K92" t="s">
        <v>93</v>
      </c>
      <c r="L92">
        <v>13</v>
      </c>
      <c r="M92">
        <v>2011</v>
      </c>
      <c r="N92">
        <v>19</v>
      </c>
      <c r="O92">
        <v>7</v>
      </c>
      <c r="P92">
        <v>38</v>
      </c>
      <c r="Q92">
        <v>38</v>
      </c>
      <c r="R92" s="189">
        <f t="shared" si="3"/>
        <v>38</v>
      </c>
    </row>
    <row r="93" spans="1:18" x14ac:dyDescent="0.25">
      <c r="A93" s="195" t="s">
        <v>441</v>
      </c>
      <c r="B93" s="163" t="s">
        <v>1941</v>
      </c>
      <c r="C93" s="197" t="s">
        <v>330</v>
      </c>
      <c r="D93" s="198" t="s">
        <v>1722</v>
      </c>
      <c r="E93" s="199" t="s">
        <v>1942</v>
      </c>
      <c r="F93" s="116">
        <v>2275050011</v>
      </c>
      <c r="G93" s="1" t="s">
        <v>199</v>
      </c>
      <c r="H93" s="1" t="s">
        <v>195</v>
      </c>
      <c r="I93" t="s">
        <v>113</v>
      </c>
      <c r="J93" t="s">
        <v>98</v>
      </c>
      <c r="K93" t="s">
        <v>93</v>
      </c>
      <c r="L93">
        <v>14</v>
      </c>
      <c r="M93">
        <v>2011</v>
      </c>
      <c r="N93">
        <v>19</v>
      </c>
      <c r="O93">
        <v>7</v>
      </c>
      <c r="P93">
        <v>96</v>
      </c>
      <c r="Q93">
        <v>96</v>
      </c>
      <c r="R93" s="189">
        <f t="shared" si="3"/>
        <v>96</v>
      </c>
    </row>
    <row r="94" spans="1:18" x14ac:dyDescent="0.25">
      <c r="A94" s="195" t="s">
        <v>441</v>
      </c>
      <c r="B94" s="163" t="s">
        <v>1941</v>
      </c>
      <c r="C94" s="197" t="s">
        <v>330</v>
      </c>
      <c r="D94" s="198" t="s">
        <v>1722</v>
      </c>
      <c r="E94" s="199" t="s">
        <v>1942</v>
      </c>
      <c r="F94" s="116">
        <v>2275050011</v>
      </c>
      <c r="G94" s="1" t="s">
        <v>199</v>
      </c>
      <c r="H94" s="1" t="s">
        <v>195</v>
      </c>
      <c r="I94" t="s">
        <v>115</v>
      </c>
      <c r="J94" t="s">
        <v>83</v>
      </c>
      <c r="K94" t="s">
        <v>93</v>
      </c>
      <c r="L94">
        <v>15</v>
      </c>
      <c r="M94">
        <v>2011</v>
      </c>
      <c r="N94">
        <v>19</v>
      </c>
      <c r="O94">
        <v>7</v>
      </c>
      <c r="P94">
        <v>1101</v>
      </c>
      <c r="Q94">
        <v>1101</v>
      </c>
      <c r="R94" s="189">
        <f t="shared" si="3"/>
        <v>1101</v>
      </c>
    </row>
    <row r="95" spans="1:18" x14ac:dyDescent="0.25">
      <c r="A95" s="195" t="s">
        <v>441</v>
      </c>
      <c r="B95" s="163" t="s">
        <v>1941</v>
      </c>
      <c r="C95" s="197" t="s">
        <v>330</v>
      </c>
      <c r="D95" s="198" t="s">
        <v>1722</v>
      </c>
      <c r="E95" s="199" t="s">
        <v>1942</v>
      </c>
      <c r="F95" s="116">
        <v>2275050011</v>
      </c>
      <c r="G95" s="1" t="s">
        <v>199</v>
      </c>
      <c r="H95" s="1" t="s">
        <v>195</v>
      </c>
      <c r="I95" t="s">
        <v>116</v>
      </c>
      <c r="J95" t="s">
        <v>83</v>
      </c>
      <c r="K95" t="s">
        <v>93</v>
      </c>
      <c r="L95">
        <v>16</v>
      </c>
      <c r="M95">
        <v>2011</v>
      </c>
      <c r="N95">
        <v>19</v>
      </c>
      <c r="O95">
        <v>7</v>
      </c>
      <c r="P95">
        <v>147</v>
      </c>
      <c r="Q95">
        <v>146</v>
      </c>
      <c r="R95" s="189">
        <f t="shared" si="3"/>
        <v>146.5</v>
      </c>
    </row>
    <row r="96" spans="1:18" x14ac:dyDescent="0.25">
      <c r="A96" s="195" t="s">
        <v>441</v>
      </c>
      <c r="B96" s="163" t="s">
        <v>1941</v>
      </c>
      <c r="C96" s="197" t="s">
        <v>330</v>
      </c>
      <c r="D96" s="198" t="s">
        <v>1722</v>
      </c>
      <c r="E96" s="199" t="s">
        <v>1942</v>
      </c>
      <c r="F96" s="116">
        <v>2275050011</v>
      </c>
      <c r="G96" s="1" t="s">
        <v>199</v>
      </c>
      <c r="H96" s="1" t="s">
        <v>195</v>
      </c>
      <c r="I96" t="s">
        <v>117</v>
      </c>
      <c r="J96" t="s">
        <v>98</v>
      </c>
      <c r="K96" t="s">
        <v>93</v>
      </c>
      <c r="L96">
        <v>17</v>
      </c>
      <c r="M96">
        <v>2011</v>
      </c>
      <c r="N96">
        <v>19</v>
      </c>
      <c r="O96">
        <v>7</v>
      </c>
      <c r="P96">
        <v>74</v>
      </c>
      <c r="Q96">
        <v>75</v>
      </c>
      <c r="R96" s="189">
        <f t="shared" si="3"/>
        <v>74.5</v>
      </c>
    </row>
    <row r="97" spans="1:19" x14ac:dyDescent="0.25">
      <c r="A97" s="195" t="s">
        <v>441</v>
      </c>
      <c r="B97" s="163" t="s">
        <v>1941</v>
      </c>
      <c r="C97" s="197" t="s">
        <v>330</v>
      </c>
      <c r="D97" s="198" t="s">
        <v>1722</v>
      </c>
      <c r="E97" s="199" t="s">
        <v>1942</v>
      </c>
      <c r="F97" s="116">
        <v>2275050011</v>
      </c>
      <c r="G97" s="1" t="s">
        <v>199</v>
      </c>
      <c r="H97" s="1" t="s">
        <v>195</v>
      </c>
      <c r="I97" t="s">
        <v>118</v>
      </c>
      <c r="J97" t="s">
        <v>83</v>
      </c>
      <c r="K97" t="s">
        <v>93</v>
      </c>
      <c r="L97">
        <v>18</v>
      </c>
      <c r="M97">
        <v>2011</v>
      </c>
      <c r="N97">
        <v>19</v>
      </c>
      <c r="O97">
        <v>7</v>
      </c>
      <c r="P97">
        <v>528</v>
      </c>
      <c r="Q97">
        <v>528</v>
      </c>
      <c r="R97" s="189">
        <f t="shared" si="3"/>
        <v>528</v>
      </c>
    </row>
    <row r="98" spans="1:19" x14ac:dyDescent="0.25">
      <c r="A98" s="195" t="s">
        <v>441</v>
      </c>
      <c r="B98" s="163" t="s">
        <v>1941</v>
      </c>
      <c r="C98" s="197" t="s">
        <v>330</v>
      </c>
      <c r="D98" s="198" t="s">
        <v>1722</v>
      </c>
      <c r="E98" s="199" t="s">
        <v>1942</v>
      </c>
      <c r="F98" s="116">
        <v>2275050011</v>
      </c>
      <c r="G98" s="1" t="s">
        <v>199</v>
      </c>
      <c r="H98" s="1" t="s">
        <v>195</v>
      </c>
      <c r="I98" t="s">
        <v>120</v>
      </c>
      <c r="J98" t="s">
        <v>83</v>
      </c>
      <c r="K98" t="s">
        <v>93</v>
      </c>
      <c r="L98">
        <v>19</v>
      </c>
      <c r="M98">
        <v>2011</v>
      </c>
      <c r="N98">
        <v>19</v>
      </c>
      <c r="O98">
        <v>7</v>
      </c>
      <c r="P98">
        <v>973</v>
      </c>
      <c r="Q98">
        <v>973</v>
      </c>
      <c r="R98" s="189">
        <f t="shared" si="3"/>
        <v>973</v>
      </c>
    </row>
    <row r="99" spans="1:19" x14ac:dyDescent="0.25">
      <c r="A99" s="195" t="s">
        <v>441</v>
      </c>
      <c r="B99" s="163" t="s">
        <v>1941</v>
      </c>
      <c r="C99" s="197" t="s">
        <v>330</v>
      </c>
      <c r="D99" s="198" t="s">
        <v>1722</v>
      </c>
      <c r="E99" s="199" t="s">
        <v>1942</v>
      </c>
      <c r="F99" s="116">
        <v>2275050011</v>
      </c>
      <c r="G99" s="1" t="s">
        <v>199</v>
      </c>
      <c r="H99" s="1" t="s">
        <v>195</v>
      </c>
      <c r="I99" t="s">
        <v>121</v>
      </c>
      <c r="J99" t="s">
        <v>83</v>
      </c>
      <c r="K99" t="s">
        <v>93</v>
      </c>
      <c r="L99">
        <v>20</v>
      </c>
      <c r="M99">
        <v>2011</v>
      </c>
      <c r="N99">
        <v>19</v>
      </c>
      <c r="O99">
        <v>7</v>
      </c>
      <c r="P99">
        <v>282</v>
      </c>
      <c r="Q99">
        <v>281</v>
      </c>
      <c r="R99" s="189">
        <f t="shared" si="3"/>
        <v>281.5</v>
      </c>
    </row>
    <row r="100" spans="1:19" x14ac:dyDescent="0.25">
      <c r="A100" s="195" t="s">
        <v>441</v>
      </c>
      <c r="B100" s="163" t="s">
        <v>1941</v>
      </c>
      <c r="C100" s="197" t="s">
        <v>330</v>
      </c>
      <c r="D100" s="198" t="s">
        <v>1722</v>
      </c>
      <c r="E100" s="199" t="s">
        <v>1942</v>
      </c>
      <c r="F100" s="116">
        <v>2275050011</v>
      </c>
      <c r="G100" s="1" t="s">
        <v>199</v>
      </c>
      <c r="H100" s="1" t="s">
        <v>195</v>
      </c>
      <c r="I100" t="s">
        <v>79</v>
      </c>
      <c r="J100" t="s">
        <v>80</v>
      </c>
      <c r="K100" t="s">
        <v>81</v>
      </c>
      <c r="L100">
        <v>21</v>
      </c>
      <c r="M100">
        <v>2011</v>
      </c>
      <c r="N100">
        <v>19</v>
      </c>
      <c r="O100">
        <v>7</v>
      </c>
      <c r="P100">
        <v>4</v>
      </c>
      <c r="Q100">
        <v>4</v>
      </c>
      <c r="R100" s="189">
        <f t="shared" si="3"/>
        <v>4</v>
      </c>
    </row>
    <row r="101" spans="1:19" x14ac:dyDescent="0.25">
      <c r="A101" s="195" t="s">
        <v>441</v>
      </c>
      <c r="B101" s="163" t="s">
        <v>1941</v>
      </c>
      <c r="C101" s="197" t="s">
        <v>330</v>
      </c>
      <c r="D101" s="198" t="s">
        <v>1722</v>
      </c>
      <c r="E101" s="199" t="s">
        <v>1942</v>
      </c>
      <c r="F101" s="116">
        <v>2275050011</v>
      </c>
      <c r="G101" s="1" t="s">
        <v>199</v>
      </c>
      <c r="H101" s="1" t="s">
        <v>195</v>
      </c>
      <c r="I101" t="s">
        <v>122</v>
      </c>
      <c r="J101" t="s">
        <v>83</v>
      </c>
      <c r="K101" t="s">
        <v>93</v>
      </c>
      <c r="L101">
        <v>22</v>
      </c>
      <c r="M101">
        <v>2011</v>
      </c>
      <c r="N101">
        <v>19</v>
      </c>
      <c r="O101">
        <v>7</v>
      </c>
      <c r="P101">
        <v>7</v>
      </c>
      <c r="Q101">
        <v>7</v>
      </c>
      <c r="R101" s="189">
        <f t="shared" si="3"/>
        <v>7</v>
      </c>
    </row>
    <row r="102" spans="1:19" x14ac:dyDescent="0.25">
      <c r="A102" s="195" t="s">
        <v>441</v>
      </c>
      <c r="B102" s="163" t="s">
        <v>1941</v>
      </c>
      <c r="C102" s="197" t="s">
        <v>330</v>
      </c>
      <c r="D102" s="198" t="s">
        <v>1722</v>
      </c>
      <c r="E102" s="199" t="s">
        <v>1942</v>
      </c>
      <c r="F102" s="116">
        <v>2275050011</v>
      </c>
      <c r="G102" s="1" t="s">
        <v>199</v>
      </c>
      <c r="H102" s="1" t="s">
        <v>195</v>
      </c>
      <c r="I102" t="s">
        <v>77</v>
      </c>
      <c r="J102" t="s">
        <v>78</v>
      </c>
      <c r="K102" t="s">
        <v>74</v>
      </c>
      <c r="L102">
        <v>23</v>
      </c>
      <c r="M102">
        <v>2011</v>
      </c>
      <c r="N102">
        <v>19</v>
      </c>
      <c r="O102">
        <v>7</v>
      </c>
      <c r="P102">
        <v>48</v>
      </c>
      <c r="Q102">
        <v>47</v>
      </c>
      <c r="R102" s="189">
        <f t="shared" si="3"/>
        <v>47.5</v>
      </c>
      <c r="S102">
        <f>SUM(R80:R102)</f>
        <v>4271</v>
      </c>
    </row>
    <row r="103" spans="1:19" ht="26.25" x14ac:dyDescent="0.25">
      <c r="A103" t="s">
        <v>441</v>
      </c>
      <c r="B103" t="s">
        <v>1941</v>
      </c>
      <c r="C103" t="s">
        <v>330</v>
      </c>
      <c r="D103" t="s">
        <v>1722</v>
      </c>
      <c r="E103" t="s">
        <v>1942</v>
      </c>
      <c r="F103" s="192" t="s">
        <v>196</v>
      </c>
      <c r="G103" s="1" t="s">
        <v>197</v>
      </c>
      <c r="I103" t="s">
        <v>54</v>
      </c>
      <c r="J103" t="s">
        <v>52</v>
      </c>
      <c r="K103" t="s">
        <v>11</v>
      </c>
      <c r="L103">
        <v>1</v>
      </c>
      <c r="M103">
        <v>2011</v>
      </c>
      <c r="N103">
        <v>19</v>
      </c>
      <c r="O103">
        <v>7</v>
      </c>
      <c r="P103">
        <v>287</v>
      </c>
      <c r="Q103" s="189">
        <v>287</v>
      </c>
      <c r="R103">
        <f>SUM(P103:Q103)/2</f>
        <v>287</v>
      </c>
      <c r="S103">
        <f>R103</f>
        <v>287</v>
      </c>
    </row>
    <row r="104" spans="1:19" x14ac:dyDescent="0.25">
      <c r="A104" s="334" t="s">
        <v>1973</v>
      </c>
      <c r="B104" s="335"/>
      <c r="C104" s="335"/>
      <c r="D104" s="335"/>
      <c r="E104" s="335"/>
      <c r="F104" s="335"/>
      <c r="G104" s="335"/>
      <c r="H104" s="335"/>
    </row>
  </sheetData>
  <mergeCells count="1">
    <mergeCell ref="A104:H104"/>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7"/>
  <sheetViews>
    <sheetView workbookViewId="0">
      <selection activeCell="A2" sqref="A2"/>
    </sheetView>
  </sheetViews>
  <sheetFormatPr defaultRowHeight="15" x14ac:dyDescent="0.25"/>
  <cols>
    <col min="1" max="5" width="9.140625" style="189"/>
    <col min="6" max="6" width="15.42578125" style="189" customWidth="1"/>
    <col min="7" max="8" width="9.140625" style="189"/>
  </cols>
  <sheetData>
    <row r="1" spans="1:18" ht="17.25" x14ac:dyDescent="0.25">
      <c r="A1" s="53" t="s">
        <v>1988</v>
      </c>
      <c r="I1" s="189"/>
      <c r="J1" s="189"/>
    </row>
    <row r="2" spans="1:18" x14ac:dyDescent="0.25">
      <c r="A2" s="53" t="s">
        <v>1963</v>
      </c>
      <c r="I2" s="189"/>
      <c r="J2" s="189"/>
    </row>
    <row r="3" spans="1:18" x14ac:dyDescent="0.25">
      <c r="A3" s="336" t="s">
        <v>1964</v>
      </c>
      <c r="B3" s="335"/>
      <c r="C3" s="335"/>
      <c r="D3" s="335"/>
      <c r="E3" s="335"/>
      <c r="F3" s="335"/>
      <c r="G3" s="335"/>
      <c r="H3" s="335"/>
      <c r="I3" s="335"/>
      <c r="J3" s="335"/>
    </row>
    <row r="4" spans="1:18" x14ac:dyDescent="0.25">
      <c r="A4" s="189" t="s">
        <v>1296</v>
      </c>
      <c r="B4" s="189" t="s">
        <v>323</v>
      </c>
      <c r="C4" s="189" t="s">
        <v>1830</v>
      </c>
      <c r="D4" s="189" t="s">
        <v>322</v>
      </c>
      <c r="E4" s="189" t="s">
        <v>1940</v>
      </c>
      <c r="F4" s="201" t="s">
        <v>167</v>
      </c>
      <c r="G4" s="189" t="s">
        <v>168</v>
      </c>
      <c r="H4" s="189" t="s">
        <v>169</v>
      </c>
      <c r="I4" s="163" t="s">
        <v>3</v>
      </c>
      <c r="J4" s="163" t="s">
        <v>4</v>
      </c>
      <c r="K4" s="163" t="s">
        <v>6</v>
      </c>
      <c r="L4" s="163" t="s">
        <v>2</v>
      </c>
      <c r="M4" s="163" t="s">
        <v>1</v>
      </c>
      <c r="N4" s="163" t="s">
        <v>1950</v>
      </c>
      <c r="O4" s="163" t="s">
        <v>1951</v>
      </c>
      <c r="P4" s="163" t="s">
        <v>1952</v>
      </c>
      <c r="Q4" s="163" t="s">
        <v>1956</v>
      </c>
      <c r="R4" s="163" t="s">
        <v>1962</v>
      </c>
    </row>
    <row r="5" spans="1:18" x14ac:dyDescent="0.25">
      <c r="A5" s="247" t="s">
        <v>429</v>
      </c>
      <c r="B5" s="196" t="s">
        <v>430</v>
      </c>
      <c r="C5" s="197" t="s">
        <v>330</v>
      </c>
      <c r="D5" s="196" t="s">
        <v>1449</v>
      </c>
      <c r="E5" s="196" t="s">
        <v>1451</v>
      </c>
      <c r="F5" s="248" t="s">
        <v>165</v>
      </c>
      <c r="G5" s="163" t="s">
        <v>166</v>
      </c>
      <c r="H5" s="163" t="s">
        <v>170</v>
      </c>
      <c r="I5" s="163" t="s">
        <v>222</v>
      </c>
      <c r="J5" s="163" t="s">
        <v>1364</v>
      </c>
      <c r="K5" s="163" t="s">
        <v>173</v>
      </c>
      <c r="L5" s="163">
        <v>1</v>
      </c>
      <c r="M5" s="163">
        <v>2011</v>
      </c>
      <c r="N5" s="163">
        <v>19</v>
      </c>
      <c r="O5" s="163">
        <v>7</v>
      </c>
      <c r="P5" s="163">
        <v>2</v>
      </c>
      <c r="Q5" s="163">
        <v>3</v>
      </c>
      <c r="R5" s="163">
        <f t="shared" ref="R5:R36" si="0">SUM(P5:Q5)/2</f>
        <v>2.5</v>
      </c>
    </row>
    <row r="6" spans="1:18" x14ac:dyDescent="0.25">
      <c r="A6" s="247" t="s">
        <v>429</v>
      </c>
      <c r="B6" s="196" t="s">
        <v>430</v>
      </c>
      <c r="C6" s="197" t="s">
        <v>330</v>
      </c>
      <c r="D6" s="196" t="s">
        <v>1449</v>
      </c>
      <c r="E6" s="196" t="s">
        <v>1451</v>
      </c>
      <c r="F6" s="248" t="s">
        <v>165</v>
      </c>
      <c r="G6" s="163" t="s">
        <v>166</v>
      </c>
      <c r="H6" s="163" t="s">
        <v>170</v>
      </c>
      <c r="I6" s="163" t="s">
        <v>227</v>
      </c>
      <c r="J6" s="163" t="s">
        <v>1382</v>
      </c>
      <c r="K6" s="163" t="s">
        <v>173</v>
      </c>
      <c r="L6" s="163">
        <v>2</v>
      </c>
      <c r="M6" s="163">
        <v>2011</v>
      </c>
      <c r="N6" s="163">
        <v>19</v>
      </c>
      <c r="O6" s="163">
        <v>7</v>
      </c>
      <c r="P6" s="163">
        <v>264</v>
      </c>
      <c r="Q6" s="163">
        <v>265</v>
      </c>
      <c r="R6" s="163">
        <f t="shared" si="0"/>
        <v>264.5</v>
      </c>
    </row>
    <row r="7" spans="1:18" x14ac:dyDescent="0.25">
      <c r="A7" s="247" t="s">
        <v>429</v>
      </c>
      <c r="B7" s="196" t="s">
        <v>430</v>
      </c>
      <c r="C7" s="197" t="s">
        <v>330</v>
      </c>
      <c r="D7" s="196" t="s">
        <v>1449</v>
      </c>
      <c r="E7" s="196" t="s">
        <v>1451</v>
      </c>
      <c r="F7" s="248" t="s">
        <v>165</v>
      </c>
      <c r="G7" s="163" t="s">
        <v>166</v>
      </c>
      <c r="H7" s="163" t="s">
        <v>170</v>
      </c>
      <c r="I7" s="163" t="s">
        <v>272</v>
      </c>
      <c r="J7" s="163" t="s">
        <v>206</v>
      </c>
      <c r="K7" s="163" t="s">
        <v>173</v>
      </c>
      <c r="L7" s="163">
        <v>3</v>
      </c>
      <c r="M7" s="163">
        <v>2011</v>
      </c>
      <c r="N7" s="163">
        <v>19</v>
      </c>
      <c r="O7" s="163">
        <v>7</v>
      </c>
      <c r="P7" s="163">
        <v>467</v>
      </c>
      <c r="Q7" s="163">
        <v>467</v>
      </c>
      <c r="R7" s="163">
        <f t="shared" si="0"/>
        <v>467</v>
      </c>
    </row>
    <row r="8" spans="1:18" x14ac:dyDescent="0.25">
      <c r="A8" s="247" t="s">
        <v>429</v>
      </c>
      <c r="B8" s="196" t="s">
        <v>430</v>
      </c>
      <c r="C8" s="197" t="s">
        <v>330</v>
      </c>
      <c r="D8" s="196" t="s">
        <v>1449</v>
      </c>
      <c r="E8" s="196" t="s">
        <v>1451</v>
      </c>
      <c r="F8" s="248" t="s">
        <v>165</v>
      </c>
      <c r="G8" s="163" t="s">
        <v>166</v>
      </c>
      <c r="H8" s="163" t="s">
        <v>170</v>
      </c>
      <c r="I8" s="163" t="s">
        <v>212</v>
      </c>
      <c r="J8" s="163" t="s">
        <v>269</v>
      </c>
      <c r="K8" s="163" t="s">
        <v>64</v>
      </c>
      <c r="L8" s="163">
        <v>4</v>
      </c>
      <c r="M8" s="163">
        <v>2011</v>
      </c>
      <c r="N8" s="163">
        <v>19</v>
      </c>
      <c r="O8" s="163">
        <v>7</v>
      </c>
      <c r="P8" s="163">
        <v>376</v>
      </c>
      <c r="Q8" s="163">
        <v>377</v>
      </c>
      <c r="R8" s="163">
        <f t="shared" si="0"/>
        <v>376.5</v>
      </c>
    </row>
    <row r="9" spans="1:18" x14ac:dyDescent="0.25">
      <c r="A9" s="247" t="s">
        <v>429</v>
      </c>
      <c r="B9" s="196" t="s">
        <v>430</v>
      </c>
      <c r="C9" s="197" t="s">
        <v>330</v>
      </c>
      <c r="D9" s="196" t="s">
        <v>1449</v>
      </c>
      <c r="E9" s="196" t="s">
        <v>1451</v>
      </c>
      <c r="F9" s="248" t="s">
        <v>165</v>
      </c>
      <c r="G9" s="163" t="s">
        <v>166</v>
      </c>
      <c r="H9" s="163" t="s">
        <v>170</v>
      </c>
      <c r="I9" s="163" t="s">
        <v>203</v>
      </c>
      <c r="J9" s="163" t="s">
        <v>1385</v>
      </c>
      <c r="K9" s="163" t="s">
        <v>173</v>
      </c>
      <c r="L9" s="163">
        <v>5</v>
      </c>
      <c r="M9" s="163">
        <v>2011</v>
      </c>
      <c r="N9" s="163">
        <v>19</v>
      </c>
      <c r="O9" s="163">
        <v>7</v>
      </c>
      <c r="P9" s="163">
        <v>467</v>
      </c>
      <c r="Q9" s="163">
        <v>467</v>
      </c>
      <c r="R9" s="163">
        <f t="shared" si="0"/>
        <v>467</v>
      </c>
    </row>
    <row r="10" spans="1:18" x14ac:dyDescent="0.25">
      <c r="A10" s="247" t="s">
        <v>429</v>
      </c>
      <c r="B10" s="196" t="s">
        <v>430</v>
      </c>
      <c r="C10" s="197" t="s">
        <v>330</v>
      </c>
      <c r="D10" s="196" t="s">
        <v>1449</v>
      </c>
      <c r="E10" s="196" t="s">
        <v>1451</v>
      </c>
      <c r="F10" s="248" t="s">
        <v>165</v>
      </c>
      <c r="G10" s="163" t="s">
        <v>166</v>
      </c>
      <c r="H10" s="163" t="s">
        <v>170</v>
      </c>
      <c r="I10" s="163" t="s">
        <v>1386</v>
      </c>
      <c r="J10" s="163" t="s">
        <v>1302</v>
      </c>
      <c r="K10" s="163" t="s">
        <v>173</v>
      </c>
      <c r="L10" s="163">
        <v>6</v>
      </c>
      <c r="M10" s="163">
        <v>2011</v>
      </c>
      <c r="N10" s="163">
        <v>19</v>
      </c>
      <c r="O10" s="163">
        <v>7</v>
      </c>
      <c r="P10" s="163">
        <v>467</v>
      </c>
      <c r="Q10" s="163">
        <v>468</v>
      </c>
      <c r="R10" s="163">
        <f t="shared" si="0"/>
        <v>467.5</v>
      </c>
    </row>
    <row r="11" spans="1:18" x14ac:dyDescent="0.25">
      <c r="A11" s="247" t="s">
        <v>429</v>
      </c>
      <c r="B11" s="196" t="s">
        <v>430</v>
      </c>
      <c r="C11" s="197" t="s">
        <v>330</v>
      </c>
      <c r="D11" s="196" t="s">
        <v>1449</v>
      </c>
      <c r="E11" s="196" t="s">
        <v>1451</v>
      </c>
      <c r="F11" s="248" t="s">
        <v>165</v>
      </c>
      <c r="G11" s="163" t="s">
        <v>166</v>
      </c>
      <c r="H11" s="163" t="s">
        <v>170</v>
      </c>
      <c r="I11" s="163" t="s">
        <v>283</v>
      </c>
      <c r="J11" s="163" t="s">
        <v>1387</v>
      </c>
      <c r="K11" s="163" t="s">
        <v>201</v>
      </c>
      <c r="L11" s="163">
        <v>7</v>
      </c>
      <c r="M11" s="163">
        <v>2011</v>
      </c>
      <c r="N11" s="163">
        <v>19</v>
      </c>
      <c r="O11" s="163">
        <v>7</v>
      </c>
      <c r="P11" s="163">
        <v>216</v>
      </c>
      <c r="Q11" s="163">
        <v>217</v>
      </c>
      <c r="R11" s="163">
        <f t="shared" si="0"/>
        <v>216.5</v>
      </c>
    </row>
    <row r="12" spans="1:18" x14ac:dyDescent="0.25">
      <c r="A12" s="247" t="s">
        <v>429</v>
      </c>
      <c r="B12" s="196" t="s">
        <v>430</v>
      </c>
      <c r="C12" s="197" t="s">
        <v>330</v>
      </c>
      <c r="D12" s="196" t="s">
        <v>1449</v>
      </c>
      <c r="E12" s="196" t="s">
        <v>1451</v>
      </c>
      <c r="F12" s="248" t="s">
        <v>165</v>
      </c>
      <c r="G12" s="163" t="s">
        <v>166</v>
      </c>
      <c r="H12" s="163" t="s">
        <v>170</v>
      </c>
      <c r="I12" s="163" t="s">
        <v>171</v>
      </c>
      <c r="J12" s="163" t="s">
        <v>241</v>
      </c>
      <c r="K12" s="163" t="s">
        <v>173</v>
      </c>
      <c r="L12" s="163">
        <v>8</v>
      </c>
      <c r="M12" s="163">
        <v>2011</v>
      </c>
      <c r="N12" s="163">
        <v>19</v>
      </c>
      <c r="O12" s="163">
        <v>7</v>
      </c>
      <c r="P12" s="163">
        <v>169</v>
      </c>
      <c r="Q12" s="163">
        <v>170</v>
      </c>
      <c r="R12" s="163">
        <f t="shared" si="0"/>
        <v>169.5</v>
      </c>
    </row>
    <row r="13" spans="1:18" x14ac:dyDescent="0.25">
      <c r="A13" s="247" t="s">
        <v>429</v>
      </c>
      <c r="B13" s="196" t="s">
        <v>430</v>
      </c>
      <c r="C13" s="197" t="s">
        <v>330</v>
      </c>
      <c r="D13" s="196" t="s">
        <v>1449</v>
      </c>
      <c r="E13" s="196" t="s">
        <v>1451</v>
      </c>
      <c r="F13" s="248" t="s">
        <v>165</v>
      </c>
      <c r="G13" s="163" t="s">
        <v>166</v>
      </c>
      <c r="H13" s="163" t="s">
        <v>170</v>
      </c>
      <c r="I13" s="163" t="s">
        <v>228</v>
      </c>
      <c r="J13" s="163" t="s">
        <v>229</v>
      </c>
      <c r="K13" s="163" t="s">
        <v>201</v>
      </c>
      <c r="L13" s="163">
        <v>9</v>
      </c>
      <c r="M13" s="163">
        <v>2011</v>
      </c>
      <c r="N13" s="163">
        <v>19</v>
      </c>
      <c r="O13" s="163">
        <v>7</v>
      </c>
      <c r="P13" s="163">
        <v>7</v>
      </c>
      <c r="Q13" s="163">
        <v>7</v>
      </c>
      <c r="R13" s="163">
        <f t="shared" si="0"/>
        <v>7</v>
      </c>
    </row>
    <row r="14" spans="1:18" x14ac:dyDescent="0.25">
      <c r="A14" s="247" t="s">
        <v>429</v>
      </c>
      <c r="B14" s="196" t="s">
        <v>430</v>
      </c>
      <c r="C14" s="197" t="s">
        <v>330</v>
      </c>
      <c r="D14" s="196" t="s">
        <v>1449</v>
      </c>
      <c r="E14" s="196" t="s">
        <v>1451</v>
      </c>
      <c r="F14" s="248" t="s">
        <v>165</v>
      </c>
      <c r="G14" s="163" t="s">
        <v>166</v>
      </c>
      <c r="H14" s="163" t="s">
        <v>170</v>
      </c>
      <c r="I14" s="163" t="s">
        <v>63</v>
      </c>
      <c r="J14" s="163" t="s">
        <v>1370</v>
      </c>
      <c r="K14" s="163" t="s">
        <v>64</v>
      </c>
      <c r="L14" s="163">
        <v>10</v>
      </c>
      <c r="M14" s="163">
        <v>2011</v>
      </c>
      <c r="N14" s="163">
        <v>19</v>
      </c>
      <c r="O14" s="163">
        <v>7</v>
      </c>
      <c r="P14" s="163">
        <v>18</v>
      </c>
      <c r="Q14" s="163">
        <v>18</v>
      </c>
      <c r="R14" s="163">
        <f t="shared" si="0"/>
        <v>18</v>
      </c>
    </row>
    <row r="15" spans="1:18" x14ac:dyDescent="0.25">
      <c r="A15" s="247" t="s">
        <v>429</v>
      </c>
      <c r="B15" s="196" t="s">
        <v>430</v>
      </c>
      <c r="C15" s="197" t="s">
        <v>330</v>
      </c>
      <c r="D15" s="196" t="s">
        <v>1449</v>
      </c>
      <c r="E15" s="196" t="s">
        <v>1451</v>
      </c>
      <c r="F15" s="248" t="s">
        <v>165</v>
      </c>
      <c r="G15" s="163" t="s">
        <v>166</v>
      </c>
      <c r="H15" s="163" t="s">
        <v>170</v>
      </c>
      <c r="I15" s="163" t="s">
        <v>270</v>
      </c>
      <c r="J15" s="163" t="s">
        <v>271</v>
      </c>
      <c r="K15" s="163" t="s">
        <v>64</v>
      </c>
      <c r="L15" s="163">
        <v>11</v>
      </c>
      <c r="M15" s="163">
        <v>2011</v>
      </c>
      <c r="N15" s="163">
        <v>19</v>
      </c>
      <c r="O15" s="163">
        <v>7</v>
      </c>
      <c r="P15" s="163">
        <v>2</v>
      </c>
      <c r="Q15" s="163">
        <v>3</v>
      </c>
      <c r="R15" s="163">
        <f t="shared" si="0"/>
        <v>2.5</v>
      </c>
    </row>
    <row r="16" spans="1:18" x14ac:dyDescent="0.25">
      <c r="A16" s="247" t="s">
        <v>429</v>
      </c>
      <c r="B16" s="196" t="s">
        <v>430</v>
      </c>
      <c r="C16" s="197" t="s">
        <v>330</v>
      </c>
      <c r="D16" s="196" t="s">
        <v>1449</v>
      </c>
      <c r="E16" s="196" t="s">
        <v>1451</v>
      </c>
      <c r="F16" s="248" t="s">
        <v>165</v>
      </c>
      <c r="G16" s="163" t="s">
        <v>166</v>
      </c>
      <c r="H16" s="163" t="s">
        <v>170</v>
      </c>
      <c r="I16" s="163" t="s">
        <v>273</v>
      </c>
      <c r="J16" s="163" t="s">
        <v>274</v>
      </c>
      <c r="K16" s="163" t="s">
        <v>11</v>
      </c>
      <c r="L16" s="163">
        <v>12</v>
      </c>
      <c r="M16" s="163">
        <v>2011</v>
      </c>
      <c r="N16" s="163">
        <v>19</v>
      </c>
      <c r="O16" s="163">
        <v>7</v>
      </c>
      <c r="P16" s="163">
        <v>229</v>
      </c>
      <c r="Q16" s="163">
        <v>230</v>
      </c>
      <c r="R16" s="163">
        <f t="shared" si="0"/>
        <v>229.5</v>
      </c>
    </row>
    <row r="17" spans="1:19" x14ac:dyDescent="0.25">
      <c r="A17" s="247" t="s">
        <v>429</v>
      </c>
      <c r="B17" s="196" t="s">
        <v>430</v>
      </c>
      <c r="C17" s="197" t="s">
        <v>330</v>
      </c>
      <c r="D17" s="196" t="s">
        <v>1449</v>
      </c>
      <c r="E17" s="196" t="s">
        <v>1451</v>
      </c>
      <c r="F17" s="248" t="s">
        <v>165</v>
      </c>
      <c r="G17" s="163" t="s">
        <v>166</v>
      </c>
      <c r="H17" s="163" t="s">
        <v>170</v>
      </c>
      <c r="I17" s="163" t="s">
        <v>275</v>
      </c>
      <c r="J17" s="163" t="s">
        <v>274</v>
      </c>
      <c r="K17" s="163" t="s">
        <v>11</v>
      </c>
      <c r="L17" s="163">
        <v>13</v>
      </c>
      <c r="M17" s="163">
        <v>2011</v>
      </c>
      <c r="N17" s="163">
        <v>19</v>
      </c>
      <c r="O17" s="163">
        <v>7</v>
      </c>
      <c r="P17" s="163">
        <v>161</v>
      </c>
      <c r="Q17" s="163">
        <v>161</v>
      </c>
      <c r="R17" s="163">
        <f t="shared" si="0"/>
        <v>161</v>
      </c>
    </row>
    <row r="18" spans="1:19" x14ac:dyDescent="0.25">
      <c r="A18" s="247" t="s">
        <v>429</v>
      </c>
      <c r="B18" s="196" t="s">
        <v>430</v>
      </c>
      <c r="C18" s="197" t="s">
        <v>330</v>
      </c>
      <c r="D18" s="196" t="s">
        <v>1449</v>
      </c>
      <c r="E18" s="196" t="s">
        <v>1451</v>
      </c>
      <c r="F18" s="248" t="s">
        <v>165</v>
      </c>
      <c r="G18" s="163" t="s">
        <v>166</v>
      </c>
      <c r="H18" s="163" t="s">
        <v>170</v>
      </c>
      <c r="I18" s="163" t="s">
        <v>43</v>
      </c>
      <c r="J18" s="163" t="s">
        <v>1388</v>
      </c>
      <c r="K18" s="163" t="s">
        <v>11</v>
      </c>
      <c r="L18" s="163">
        <v>14</v>
      </c>
      <c r="M18" s="163">
        <v>2011</v>
      </c>
      <c r="N18" s="163">
        <v>19</v>
      </c>
      <c r="O18" s="163">
        <v>7</v>
      </c>
      <c r="P18" s="163">
        <v>2</v>
      </c>
      <c r="Q18" s="163">
        <v>2</v>
      </c>
      <c r="R18" s="163">
        <f t="shared" si="0"/>
        <v>2</v>
      </c>
    </row>
    <row r="19" spans="1:19" x14ac:dyDescent="0.25">
      <c r="A19" s="247" t="s">
        <v>429</v>
      </c>
      <c r="B19" s="196" t="s">
        <v>430</v>
      </c>
      <c r="C19" s="197" t="s">
        <v>330</v>
      </c>
      <c r="D19" s="196" t="s">
        <v>1449</v>
      </c>
      <c r="E19" s="196" t="s">
        <v>1451</v>
      </c>
      <c r="F19" s="248" t="s">
        <v>165</v>
      </c>
      <c r="G19" s="163" t="s">
        <v>166</v>
      </c>
      <c r="H19" s="163" t="s">
        <v>170</v>
      </c>
      <c r="I19" s="163" t="s">
        <v>281</v>
      </c>
      <c r="J19" s="163" t="s">
        <v>282</v>
      </c>
      <c r="K19" s="163" t="s">
        <v>61</v>
      </c>
      <c r="L19" s="163">
        <v>15</v>
      </c>
      <c r="M19" s="163">
        <v>2011</v>
      </c>
      <c r="N19" s="163">
        <v>19</v>
      </c>
      <c r="O19" s="163">
        <v>7</v>
      </c>
      <c r="P19" s="163">
        <v>223</v>
      </c>
      <c r="Q19" s="163">
        <v>223</v>
      </c>
      <c r="R19" s="163">
        <f t="shared" si="0"/>
        <v>223</v>
      </c>
    </row>
    <row r="20" spans="1:19" x14ac:dyDescent="0.25">
      <c r="A20" s="247" t="s">
        <v>429</v>
      </c>
      <c r="B20" s="196" t="s">
        <v>430</v>
      </c>
      <c r="C20" s="197" t="s">
        <v>330</v>
      </c>
      <c r="D20" s="196" t="s">
        <v>1449</v>
      </c>
      <c r="E20" s="196" t="s">
        <v>1451</v>
      </c>
      <c r="F20" s="248" t="s">
        <v>165</v>
      </c>
      <c r="G20" s="163" t="s">
        <v>166</v>
      </c>
      <c r="H20" s="163" t="s">
        <v>170</v>
      </c>
      <c r="I20" s="163" t="s">
        <v>265</v>
      </c>
      <c r="J20" s="163" t="s">
        <v>266</v>
      </c>
      <c r="K20" s="163" t="s">
        <v>74</v>
      </c>
      <c r="L20" s="163">
        <v>16</v>
      </c>
      <c r="M20" s="163">
        <v>2011</v>
      </c>
      <c r="N20" s="163">
        <v>19</v>
      </c>
      <c r="O20" s="163">
        <v>7</v>
      </c>
      <c r="P20" s="163">
        <v>484</v>
      </c>
      <c r="Q20" s="163">
        <v>484</v>
      </c>
      <c r="R20" s="163">
        <f t="shared" si="0"/>
        <v>484</v>
      </c>
    </row>
    <row r="21" spans="1:19" x14ac:dyDescent="0.25">
      <c r="A21" s="247" t="s">
        <v>429</v>
      </c>
      <c r="B21" s="196" t="s">
        <v>430</v>
      </c>
      <c r="C21" s="197" t="s">
        <v>330</v>
      </c>
      <c r="D21" s="196" t="s">
        <v>1449</v>
      </c>
      <c r="E21" s="196" t="s">
        <v>1451</v>
      </c>
      <c r="F21" s="248" t="s">
        <v>165</v>
      </c>
      <c r="G21" s="163" t="s">
        <v>166</v>
      </c>
      <c r="H21" s="163" t="s">
        <v>170</v>
      </c>
      <c r="I21" s="163" t="s">
        <v>233</v>
      </c>
      <c r="J21" s="163" t="s">
        <v>234</v>
      </c>
      <c r="K21" s="163" t="s">
        <v>61</v>
      </c>
      <c r="L21" s="163">
        <v>17</v>
      </c>
      <c r="M21" s="163">
        <v>2011</v>
      </c>
      <c r="N21" s="163">
        <v>19</v>
      </c>
      <c r="O21" s="163">
        <v>7</v>
      </c>
      <c r="P21" s="163">
        <v>2251</v>
      </c>
      <c r="Q21" s="163">
        <v>2251</v>
      </c>
      <c r="R21" s="163">
        <f t="shared" si="0"/>
        <v>2251</v>
      </c>
    </row>
    <row r="22" spans="1:19" x14ac:dyDescent="0.25">
      <c r="A22" s="247" t="s">
        <v>429</v>
      </c>
      <c r="B22" s="196" t="s">
        <v>430</v>
      </c>
      <c r="C22" s="197" t="s">
        <v>330</v>
      </c>
      <c r="D22" s="196" t="s">
        <v>1449</v>
      </c>
      <c r="E22" s="196" t="s">
        <v>1451</v>
      </c>
      <c r="F22" s="248" t="s">
        <v>165</v>
      </c>
      <c r="G22" s="163" t="s">
        <v>166</v>
      </c>
      <c r="H22" s="163" t="s">
        <v>170</v>
      </c>
      <c r="I22" s="163" t="s">
        <v>276</v>
      </c>
      <c r="J22" s="163" t="s">
        <v>26</v>
      </c>
      <c r="K22" s="163" t="s">
        <v>11</v>
      </c>
      <c r="L22" s="163">
        <v>18</v>
      </c>
      <c r="M22" s="163">
        <v>2011</v>
      </c>
      <c r="N22" s="163">
        <v>19</v>
      </c>
      <c r="O22" s="163">
        <v>7</v>
      </c>
      <c r="P22" s="163">
        <v>2</v>
      </c>
      <c r="Q22" s="163">
        <v>2</v>
      </c>
      <c r="R22" s="163">
        <f t="shared" si="0"/>
        <v>2</v>
      </c>
    </row>
    <row r="23" spans="1:19" x14ac:dyDescent="0.25">
      <c r="A23" s="247" t="s">
        <v>429</v>
      </c>
      <c r="B23" s="196" t="s">
        <v>430</v>
      </c>
      <c r="C23" s="197" t="s">
        <v>330</v>
      </c>
      <c r="D23" s="196" t="s">
        <v>1449</v>
      </c>
      <c r="E23" s="196" t="s">
        <v>1451</v>
      </c>
      <c r="F23" s="248" t="s">
        <v>165</v>
      </c>
      <c r="G23" s="163" t="s">
        <v>166</v>
      </c>
      <c r="H23" s="163" t="s">
        <v>170</v>
      </c>
      <c r="I23" s="163" t="s">
        <v>57</v>
      </c>
      <c r="J23" s="163" t="s">
        <v>36</v>
      </c>
      <c r="K23" s="163" t="s">
        <v>11</v>
      </c>
      <c r="L23" s="163">
        <v>19</v>
      </c>
      <c r="M23" s="163">
        <v>2011</v>
      </c>
      <c r="N23" s="163">
        <v>19</v>
      </c>
      <c r="O23" s="163">
        <v>7</v>
      </c>
      <c r="P23" s="163">
        <v>7</v>
      </c>
      <c r="Q23" s="163">
        <v>7</v>
      </c>
      <c r="R23" s="163">
        <f t="shared" si="0"/>
        <v>7</v>
      </c>
      <c r="S23">
        <f>SUM(R5:R23)</f>
        <v>5818</v>
      </c>
    </row>
    <row r="24" spans="1:19" x14ac:dyDescent="0.25">
      <c r="A24" s="247" t="s">
        <v>429</v>
      </c>
      <c r="B24" s="196" t="s">
        <v>430</v>
      </c>
      <c r="C24" s="197" t="s">
        <v>330</v>
      </c>
      <c r="D24" s="196" t="s">
        <v>1449</v>
      </c>
      <c r="E24" s="196" t="s">
        <v>1451</v>
      </c>
      <c r="F24" s="246">
        <v>2275050011</v>
      </c>
      <c r="G24" s="163" t="s">
        <v>199</v>
      </c>
      <c r="H24" s="163" t="s">
        <v>195</v>
      </c>
      <c r="I24" s="163" t="s">
        <v>94</v>
      </c>
      <c r="J24" s="163" t="s">
        <v>95</v>
      </c>
      <c r="K24" s="163" t="s">
        <v>93</v>
      </c>
      <c r="L24" s="163">
        <v>1</v>
      </c>
      <c r="M24" s="163">
        <v>2011</v>
      </c>
      <c r="N24" s="163">
        <v>19</v>
      </c>
      <c r="O24" s="163">
        <v>7</v>
      </c>
      <c r="P24" s="163">
        <v>117</v>
      </c>
      <c r="Q24" s="163">
        <v>117</v>
      </c>
      <c r="R24" s="163">
        <f t="shared" si="0"/>
        <v>117</v>
      </c>
    </row>
    <row r="25" spans="1:19" x14ac:dyDescent="0.25">
      <c r="A25" s="247" t="s">
        <v>429</v>
      </c>
      <c r="B25" s="196" t="s">
        <v>430</v>
      </c>
      <c r="C25" s="197" t="s">
        <v>330</v>
      </c>
      <c r="D25" s="196" t="s">
        <v>1449</v>
      </c>
      <c r="E25" s="196" t="s">
        <v>1451</v>
      </c>
      <c r="F25" s="246">
        <v>2275050011</v>
      </c>
      <c r="G25" s="163" t="s">
        <v>199</v>
      </c>
      <c r="H25" s="163" t="s">
        <v>195</v>
      </c>
      <c r="I25" s="163" t="s">
        <v>96</v>
      </c>
      <c r="J25" s="163" t="s">
        <v>80</v>
      </c>
      <c r="K25" s="163" t="s">
        <v>93</v>
      </c>
      <c r="L25" s="163">
        <v>2</v>
      </c>
      <c r="M25" s="163">
        <v>2011</v>
      </c>
      <c r="N25" s="163">
        <v>19</v>
      </c>
      <c r="O25" s="163">
        <v>7</v>
      </c>
      <c r="P25" s="163">
        <v>975</v>
      </c>
      <c r="Q25" s="163">
        <v>975</v>
      </c>
      <c r="R25" s="163">
        <f t="shared" si="0"/>
        <v>975</v>
      </c>
    </row>
    <row r="26" spans="1:19" x14ac:dyDescent="0.25">
      <c r="A26" s="247" t="s">
        <v>429</v>
      </c>
      <c r="B26" s="196" t="s">
        <v>430</v>
      </c>
      <c r="C26" s="197" t="s">
        <v>330</v>
      </c>
      <c r="D26" s="196" t="s">
        <v>1449</v>
      </c>
      <c r="E26" s="196" t="s">
        <v>1451</v>
      </c>
      <c r="F26" s="246">
        <v>2275050011</v>
      </c>
      <c r="G26" s="163" t="s">
        <v>199</v>
      </c>
      <c r="H26" s="163" t="s">
        <v>195</v>
      </c>
      <c r="I26" s="163" t="s">
        <v>97</v>
      </c>
      <c r="J26" s="163" t="s">
        <v>98</v>
      </c>
      <c r="K26" s="163" t="s">
        <v>93</v>
      </c>
      <c r="L26" s="163">
        <v>3</v>
      </c>
      <c r="M26" s="163">
        <v>2011</v>
      </c>
      <c r="N26" s="163">
        <v>19</v>
      </c>
      <c r="O26" s="163">
        <v>7</v>
      </c>
      <c r="P26" s="163">
        <v>278</v>
      </c>
      <c r="Q26" s="163">
        <v>278</v>
      </c>
      <c r="R26" s="163">
        <f t="shared" si="0"/>
        <v>278</v>
      </c>
    </row>
    <row r="27" spans="1:19" x14ac:dyDescent="0.25">
      <c r="A27" s="247" t="s">
        <v>429</v>
      </c>
      <c r="B27" s="196" t="s">
        <v>430</v>
      </c>
      <c r="C27" s="197" t="s">
        <v>330</v>
      </c>
      <c r="D27" s="196" t="s">
        <v>1449</v>
      </c>
      <c r="E27" s="196" t="s">
        <v>1451</v>
      </c>
      <c r="F27" s="246">
        <v>2275050011</v>
      </c>
      <c r="G27" s="163" t="s">
        <v>199</v>
      </c>
      <c r="H27" s="163" t="s">
        <v>195</v>
      </c>
      <c r="I27" s="163" t="s">
        <v>99</v>
      </c>
      <c r="J27" s="163" t="s">
        <v>98</v>
      </c>
      <c r="K27" s="163" t="s">
        <v>93</v>
      </c>
      <c r="L27" s="163">
        <v>4</v>
      </c>
      <c r="M27" s="163">
        <v>2011</v>
      </c>
      <c r="N27" s="163">
        <v>19</v>
      </c>
      <c r="O27" s="163">
        <v>7</v>
      </c>
      <c r="P27" s="163">
        <v>55</v>
      </c>
      <c r="Q27" s="163">
        <v>55</v>
      </c>
      <c r="R27" s="163">
        <f t="shared" si="0"/>
        <v>55</v>
      </c>
    </row>
    <row r="28" spans="1:19" x14ac:dyDescent="0.25">
      <c r="A28" s="247" t="s">
        <v>429</v>
      </c>
      <c r="B28" s="196" t="s">
        <v>430</v>
      </c>
      <c r="C28" s="197" t="s">
        <v>330</v>
      </c>
      <c r="D28" s="196" t="s">
        <v>1449</v>
      </c>
      <c r="E28" s="196" t="s">
        <v>1451</v>
      </c>
      <c r="F28" s="246">
        <v>2275050011</v>
      </c>
      <c r="G28" s="163" t="s">
        <v>199</v>
      </c>
      <c r="H28" s="163" t="s">
        <v>195</v>
      </c>
      <c r="I28" s="163" t="s">
        <v>101</v>
      </c>
      <c r="J28" s="163" t="s">
        <v>83</v>
      </c>
      <c r="K28" s="163" t="s">
        <v>93</v>
      </c>
      <c r="L28" s="163">
        <v>5</v>
      </c>
      <c r="M28" s="163">
        <v>2011</v>
      </c>
      <c r="N28" s="163">
        <v>19</v>
      </c>
      <c r="O28" s="163">
        <v>7</v>
      </c>
      <c r="P28" s="163">
        <v>39</v>
      </c>
      <c r="Q28" s="163">
        <v>39</v>
      </c>
      <c r="R28" s="163">
        <f t="shared" si="0"/>
        <v>39</v>
      </c>
    </row>
    <row r="29" spans="1:19" x14ac:dyDescent="0.25">
      <c r="A29" s="247" t="s">
        <v>429</v>
      </c>
      <c r="B29" s="196" t="s">
        <v>430</v>
      </c>
      <c r="C29" s="197" t="s">
        <v>330</v>
      </c>
      <c r="D29" s="196" t="s">
        <v>1449</v>
      </c>
      <c r="E29" s="196" t="s">
        <v>1451</v>
      </c>
      <c r="F29" s="246">
        <v>2275050011</v>
      </c>
      <c r="G29" s="163" t="s">
        <v>199</v>
      </c>
      <c r="H29" s="163" t="s">
        <v>195</v>
      </c>
      <c r="I29" s="163" t="s">
        <v>103</v>
      </c>
      <c r="J29" s="163" t="s">
        <v>83</v>
      </c>
      <c r="K29" s="163" t="s">
        <v>93</v>
      </c>
      <c r="L29" s="163">
        <v>6</v>
      </c>
      <c r="M29" s="163">
        <v>2011</v>
      </c>
      <c r="N29" s="163">
        <v>19</v>
      </c>
      <c r="O29" s="163">
        <v>7</v>
      </c>
      <c r="P29" s="163">
        <v>28</v>
      </c>
      <c r="Q29" s="163">
        <v>28</v>
      </c>
      <c r="R29" s="163">
        <f t="shared" si="0"/>
        <v>28</v>
      </c>
    </row>
    <row r="30" spans="1:19" x14ac:dyDescent="0.25">
      <c r="A30" s="247" t="s">
        <v>429</v>
      </c>
      <c r="B30" s="196" t="s">
        <v>430</v>
      </c>
      <c r="C30" s="197" t="s">
        <v>330</v>
      </c>
      <c r="D30" s="196" t="s">
        <v>1449</v>
      </c>
      <c r="E30" s="196" t="s">
        <v>1451</v>
      </c>
      <c r="F30" s="246">
        <v>2275050011</v>
      </c>
      <c r="G30" s="163" t="s">
        <v>199</v>
      </c>
      <c r="H30" s="163" t="s">
        <v>195</v>
      </c>
      <c r="I30" s="163" t="s">
        <v>104</v>
      </c>
      <c r="J30" s="163" t="s">
        <v>83</v>
      </c>
      <c r="K30" s="163" t="s">
        <v>93</v>
      </c>
      <c r="L30" s="163">
        <v>7</v>
      </c>
      <c r="M30" s="163">
        <v>2011</v>
      </c>
      <c r="N30" s="163">
        <v>19</v>
      </c>
      <c r="O30" s="163">
        <v>7</v>
      </c>
      <c r="P30" s="163">
        <v>17</v>
      </c>
      <c r="Q30" s="163">
        <v>17</v>
      </c>
      <c r="R30" s="163">
        <f t="shared" si="0"/>
        <v>17</v>
      </c>
    </row>
    <row r="31" spans="1:19" x14ac:dyDescent="0.25">
      <c r="A31" s="247" t="s">
        <v>429</v>
      </c>
      <c r="B31" s="196" t="s">
        <v>430</v>
      </c>
      <c r="C31" s="197" t="s">
        <v>330</v>
      </c>
      <c r="D31" s="196" t="s">
        <v>1449</v>
      </c>
      <c r="E31" s="196" t="s">
        <v>1451</v>
      </c>
      <c r="F31" s="246">
        <v>2275050011</v>
      </c>
      <c r="G31" s="163" t="s">
        <v>199</v>
      </c>
      <c r="H31" s="163" t="s">
        <v>195</v>
      </c>
      <c r="I31" s="163" t="s">
        <v>105</v>
      </c>
      <c r="J31" s="163" t="s">
        <v>83</v>
      </c>
      <c r="K31" s="163" t="s">
        <v>93</v>
      </c>
      <c r="L31" s="163">
        <v>8</v>
      </c>
      <c r="M31" s="163">
        <v>2011</v>
      </c>
      <c r="N31" s="163">
        <v>19</v>
      </c>
      <c r="O31" s="163">
        <v>7</v>
      </c>
      <c r="P31" s="163">
        <v>28</v>
      </c>
      <c r="Q31" s="163">
        <v>28</v>
      </c>
      <c r="R31" s="163">
        <f t="shared" si="0"/>
        <v>28</v>
      </c>
    </row>
    <row r="32" spans="1:19" x14ac:dyDescent="0.25">
      <c r="A32" s="247" t="s">
        <v>429</v>
      </c>
      <c r="B32" s="196" t="s">
        <v>430</v>
      </c>
      <c r="C32" s="197" t="s">
        <v>330</v>
      </c>
      <c r="D32" s="196" t="s">
        <v>1449</v>
      </c>
      <c r="E32" s="196" t="s">
        <v>1451</v>
      </c>
      <c r="F32" s="246">
        <v>2275050011</v>
      </c>
      <c r="G32" s="163" t="s">
        <v>199</v>
      </c>
      <c r="H32" s="163" t="s">
        <v>195</v>
      </c>
      <c r="I32" s="163" t="s">
        <v>106</v>
      </c>
      <c r="J32" s="163" t="s">
        <v>83</v>
      </c>
      <c r="K32" s="163" t="s">
        <v>93</v>
      </c>
      <c r="L32" s="163">
        <v>9</v>
      </c>
      <c r="M32" s="163">
        <v>2011</v>
      </c>
      <c r="N32" s="163">
        <v>19</v>
      </c>
      <c r="O32" s="163">
        <v>7</v>
      </c>
      <c r="P32" s="163">
        <v>67</v>
      </c>
      <c r="Q32" s="163">
        <v>67</v>
      </c>
      <c r="R32" s="163">
        <f t="shared" si="0"/>
        <v>67</v>
      </c>
    </row>
    <row r="33" spans="1:18" x14ac:dyDescent="0.25">
      <c r="A33" s="247" t="s">
        <v>429</v>
      </c>
      <c r="B33" s="196" t="s">
        <v>430</v>
      </c>
      <c r="C33" s="197" t="s">
        <v>330</v>
      </c>
      <c r="D33" s="196" t="s">
        <v>1449</v>
      </c>
      <c r="E33" s="196" t="s">
        <v>1451</v>
      </c>
      <c r="F33" s="246">
        <v>2275050011</v>
      </c>
      <c r="G33" s="163" t="s">
        <v>199</v>
      </c>
      <c r="H33" s="163" t="s">
        <v>195</v>
      </c>
      <c r="I33" s="163" t="s">
        <v>107</v>
      </c>
      <c r="J33" s="163" t="s">
        <v>98</v>
      </c>
      <c r="K33" s="163" t="s">
        <v>93</v>
      </c>
      <c r="L33" s="163">
        <v>10</v>
      </c>
      <c r="M33" s="163">
        <v>2011</v>
      </c>
      <c r="N33" s="163">
        <v>19</v>
      </c>
      <c r="O33" s="163">
        <v>7</v>
      </c>
      <c r="P33" s="163">
        <v>106</v>
      </c>
      <c r="Q33" s="163">
        <v>106</v>
      </c>
      <c r="R33" s="163">
        <f t="shared" si="0"/>
        <v>106</v>
      </c>
    </row>
    <row r="34" spans="1:18" x14ac:dyDescent="0.25">
      <c r="A34" s="247" t="s">
        <v>429</v>
      </c>
      <c r="B34" s="196" t="s">
        <v>430</v>
      </c>
      <c r="C34" s="197" t="s">
        <v>330</v>
      </c>
      <c r="D34" s="196" t="s">
        <v>1449</v>
      </c>
      <c r="E34" s="196" t="s">
        <v>1451</v>
      </c>
      <c r="F34" s="246">
        <v>2275050011</v>
      </c>
      <c r="G34" s="163" t="s">
        <v>199</v>
      </c>
      <c r="H34" s="163" t="s">
        <v>195</v>
      </c>
      <c r="I34" s="163" t="s">
        <v>108</v>
      </c>
      <c r="J34" s="163" t="s">
        <v>83</v>
      </c>
      <c r="K34" s="163" t="s">
        <v>93</v>
      </c>
      <c r="L34" s="163">
        <v>11</v>
      </c>
      <c r="M34" s="163">
        <v>2011</v>
      </c>
      <c r="N34" s="163">
        <v>19</v>
      </c>
      <c r="O34" s="163">
        <v>7</v>
      </c>
      <c r="P34" s="163">
        <v>388</v>
      </c>
      <c r="Q34" s="163">
        <v>388</v>
      </c>
      <c r="R34" s="163">
        <f t="shared" si="0"/>
        <v>388</v>
      </c>
    </row>
    <row r="35" spans="1:18" x14ac:dyDescent="0.25">
      <c r="A35" s="247" t="s">
        <v>429</v>
      </c>
      <c r="B35" s="196" t="s">
        <v>430</v>
      </c>
      <c r="C35" s="197" t="s">
        <v>330</v>
      </c>
      <c r="D35" s="196" t="s">
        <v>1449</v>
      </c>
      <c r="E35" s="196" t="s">
        <v>1451</v>
      </c>
      <c r="F35" s="246">
        <v>2275050011</v>
      </c>
      <c r="G35" s="163" t="s">
        <v>199</v>
      </c>
      <c r="H35" s="163" t="s">
        <v>195</v>
      </c>
      <c r="I35" s="163" t="s">
        <v>109</v>
      </c>
      <c r="J35" s="163" t="s">
        <v>83</v>
      </c>
      <c r="K35" s="163" t="s">
        <v>93</v>
      </c>
      <c r="L35" s="163">
        <v>12</v>
      </c>
      <c r="M35" s="163">
        <v>2011</v>
      </c>
      <c r="N35" s="163">
        <v>19</v>
      </c>
      <c r="O35" s="163">
        <v>7</v>
      </c>
      <c r="P35" s="163">
        <v>6</v>
      </c>
      <c r="Q35" s="163">
        <v>6</v>
      </c>
      <c r="R35" s="163">
        <f t="shared" si="0"/>
        <v>6</v>
      </c>
    </row>
    <row r="36" spans="1:18" x14ac:dyDescent="0.25">
      <c r="A36" s="247" t="s">
        <v>429</v>
      </c>
      <c r="B36" s="196" t="s">
        <v>430</v>
      </c>
      <c r="C36" s="197" t="s">
        <v>330</v>
      </c>
      <c r="D36" s="196" t="s">
        <v>1449</v>
      </c>
      <c r="E36" s="196" t="s">
        <v>1451</v>
      </c>
      <c r="F36" s="246">
        <v>2275050011</v>
      </c>
      <c r="G36" s="163" t="s">
        <v>199</v>
      </c>
      <c r="H36" s="163" t="s">
        <v>195</v>
      </c>
      <c r="I36" s="163" t="s">
        <v>110</v>
      </c>
      <c r="J36" s="163" t="s">
        <v>98</v>
      </c>
      <c r="K36" s="163" t="s">
        <v>93</v>
      </c>
      <c r="L36" s="163">
        <v>13</v>
      </c>
      <c r="M36" s="163">
        <v>2011</v>
      </c>
      <c r="N36" s="163">
        <v>19</v>
      </c>
      <c r="O36" s="163">
        <v>7</v>
      </c>
      <c r="P36" s="163">
        <v>89</v>
      </c>
      <c r="Q36" s="163">
        <v>90</v>
      </c>
      <c r="R36" s="163">
        <f t="shared" si="0"/>
        <v>89.5</v>
      </c>
    </row>
    <row r="37" spans="1:18" x14ac:dyDescent="0.25">
      <c r="A37" s="247" t="s">
        <v>429</v>
      </c>
      <c r="B37" s="196" t="s">
        <v>430</v>
      </c>
      <c r="C37" s="197" t="s">
        <v>330</v>
      </c>
      <c r="D37" s="196" t="s">
        <v>1449</v>
      </c>
      <c r="E37" s="196" t="s">
        <v>1451</v>
      </c>
      <c r="F37" s="246">
        <v>2275050011</v>
      </c>
      <c r="G37" s="163" t="s">
        <v>199</v>
      </c>
      <c r="H37" s="163" t="s">
        <v>195</v>
      </c>
      <c r="I37" s="163" t="s">
        <v>111</v>
      </c>
      <c r="J37" s="163" t="s">
        <v>112</v>
      </c>
      <c r="K37" s="163" t="s">
        <v>93</v>
      </c>
      <c r="L37" s="163">
        <v>14</v>
      </c>
      <c r="M37" s="163">
        <v>2011</v>
      </c>
      <c r="N37" s="163">
        <v>19</v>
      </c>
      <c r="O37" s="163">
        <v>7</v>
      </c>
      <c r="P37" s="163">
        <v>172</v>
      </c>
      <c r="Q37" s="163">
        <v>173</v>
      </c>
      <c r="R37" s="163">
        <f t="shared" ref="R37:R68" si="1">SUM(P37:Q37)/2</f>
        <v>172.5</v>
      </c>
    </row>
    <row r="38" spans="1:18" x14ac:dyDescent="0.25">
      <c r="A38" s="247" t="s">
        <v>429</v>
      </c>
      <c r="B38" s="196" t="s">
        <v>430</v>
      </c>
      <c r="C38" s="197" t="s">
        <v>330</v>
      </c>
      <c r="D38" s="196" t="s">
        <v>1449</v>
      </c>
      <c r="E38" s="196" t="s">
        <v>1451</v>
      </c>
      <c r="F38" s="246">
        <v>2275050011</v>
      </c>
      <c r="G38" s="163" t="s">
        <v>199</v>
      </c>
      <c r="H38" s="163" t="s">
        <v>195</v>
      </c>
      <c r="I38" s="163" t="s">
        <v>298</v>
      </c>
      <c r="J38" s="163" t="s">
        <v>83</v>
      </c>
      <c r="K38" s="163" t="s">
        <v>93</v>
      </c>
      <c r="L38" s="163">
        <v>15</v>
      </c>
      <c r="M38" s="163">
        <v>2011</v>
      </c>
      <c r="N38" s="163">
        <v>19</v>
      </c>
      <c r="O38" s="163">
        <v>7</v>
      </c>
      <c r="P38" s="163">
        <v>11</v>
      </c>
      <c r="Q38" s="163">
        <v>11</v>
      </c>
      <c r="R38" s="163">
        <f t="shared" si="1"/>
        <v>11</v>
      </c>
    </row>
    <row r="39" spans="1:18" x14ac:dyDescent="0.25">
      <c r="A39" s="247" t="s">
        <v>429</v>
      </c>
      <c r="B39" s="196" t="s">
        <v>430</v>
      </c>
      <c r="C39" s="197" t="s">
        <v>330</v>
      </c>
      <c r="D39" s="196" t="s">
        <v>1449</v>
      </c>
      <c r="E39" s="196" t="s">
        <v>1451</v>
      </c>
      <c r="F39" s="246">
        <v>2275050011</v>
      </c>
      <c r="G39" s="163" t="s">
        <v>199</v>
      </c>
      <c r="H39" s="163" t="s">
        <v>195</v>
      </c>
      <c r="I39" s="163" t="s">
        <v>123</v>
      </c>
      <c r="J39" s="163" t="s">
        <v>83</v>
      </c>
      <c r="K39" s="163" t="s">
        <v>93</v>
      </c>
      <c r="L39" s="163">
        <v>16</v>
      </c>
      <c r="M39" s="163">
        <v>2011</v>
      </c>
      <c r="N39" s="163">
        <v>19</v>
      </c>
      <c r="O39" s="163">
        <v>7</v>
      </c>
      <c r="P39" s="163">
        <v>61</v>
      </c>
      <c r="Q39" s="163">
        <v>62</v>
      </c>
      <c r="R39" s="163">
        <f t="shared" si="1"/>
        <v>61.5</v>
      </c>
    </row>
    <row r="40" spans="1:18" x14ac:dyDescent="0.25">
      <c r="A40" s="247" t="s">
        <v>429</v>
      </c>
      <c r="B40" s="196" t="s">
        <v>430</v>
      </c>
      <c r="C40" s="197" t="s">
        <v>330</v>
      </c>
      <c r="D40" s="196" t="s">
        <v>1449</v>
      </c>
      <c r="E40" s="196" t="s">
        <v>1451</v>
      </c>
      <c r="F40" s="246">
        <v>2275050011</v>
      </c>
      <c r="G40" s="163" t="s">
        <v>199</v>
      </c>
      <c r="H40" s="163" t="s">
        <v>195</v>
      </c>
      <c r="I40" s="163" t="s">
        <v>278</v>
      </c>
      <c r="J40" s="163" t="s">
        <v>83</v>
      </c>
      <c r="K40" s="163" t="s">
        <v>93</v>
      </c>
      <c r="L40" s="163">
        <v>17</v>
      </c>
      <c r="M40" s="163">
        <v>2011</v>
      </c>
      <c r="N40" s="163">
        <v>19</v>
      </c>
      <c r="O40" s="163">
        <v>7</v>
      </c>
      <c r="P40" s="163">
        <v>35</v>
      </c>
      <c r="Q40" s="163">
        <v>35</v>
      </c>
      <c r="R40" s="163">
        <f t="shared" si="1"/>
        <v>35</v>
      </c>
    </row>
    <row r="41" spans="1:18" x14ac:dyDescent="0.25">
      <c r="A41" s="247" t="s">
        <v>429</v>
      </c>
      <c r="B41" s="196" t="s">
        <v>430</v>
      </c>
      <c r="C41" s="197" t="s">
        <v>330</v>
      </c>
      <c r="D41" s="196" t="s">
        <v>1449</v>
      </c>
      <c r="E41" s="196" t="s">
        <v>1451</v>
      </c>
      <c r="F41" s="246">
        <v>2275050011</v>
      </c>
      <c r="G41" s="163" t="s">
        <v>199</v>
      </c>
      <c r="H41" s="163" t="s">
        <v>195</v>
      </c>
      <c r="I41" s="163" t="s">
        <v>113</v>
      </c>
      <c r="J41" s="163" t="s">
        <v>80</v>
      </c>
      <c r="K41" s="163" t="s">
        <v>93</v>
      </c>
      <c r="L41" s="163">
        <v>18</v>
      </c>
      <c r="M41" s="163">
        <v>2011</v>
      </c>
      <c r="N41" s="163">
        <v>19</v>
      </c>
      <c r="O41" s="163">
        <v>7</v>
      </c>
      <c r="P41" s="163">
        <v>974</v>
      </c>
      <c r="Q41" s="163">
        <v>974</v>
      </c>
      <c r="R41" s="163">
        <f t="shared" si="1"/>
        <v>974</v>
      </c>
    </row>
    <row r="42" spans="1:18" x14ac:dyDescent="0.25">
      <c r="A42" s="247" t="s">
        <v>429</v>
      </c>
      <c r="B42" s="196" t="s">
        <v>430</v>
      </c>
      <c r="C42" s="197" t="s">
        <v>330</v>
      </c>
      <c r="D42" s="196" t="s">
        <v>1449</v>
      </c>
      <c r="E42" s="196" t="s">
        <v>1451</v>
      </c>
      <c r="F42" s="246">
        <v>2275050011</v>
      </c>
      <c r="G42" s="163" t="s">
        <v>199</v>
      </c>
      <c r="H42" s="163" t="s">
        <v>195</v>
      </c>
      <c r="I42" s="163" t="s">
        <v>114</v>
      </c>
      <c r="J42" s="163" t="s">
        <v>80</v>
      </c>
      <c r="K42" s="163" t="s">
        <v>93</v>
      </c>
      <c r="L42" s="163">
        <v>19</v>
      </c>
      <c r="M42" s="163">
        <v>2011</v>
      </c>
      <c r="N42" s="163">
        <v>19</v>
      </c>
      <c r="O42" s="163">
        <v>7</v>
      </c>
      <c r="P42" s="163">
        <v>61</v>
      </c>
      <c r="Q42" s="163">
        <v>62</v>
      </c>
      <c r="R42" s="163">
        <f t="shared" si="1"/>
        <v>61.5</v>
      </c>
    </row>
    <row r="43" spans="1:18" x14ac:dyDescent="0.25">
      <c r="A43" s="247" t="s">
        <v>429</v>
      </c>
      <c r="B43" s="196" t="s">
        <v>430</v>
      </c>
      <c r="C43" s="197" t="s">
        <v>330</v>
      </c>
      <c r="D43" s="196" t="s">
        <v>1449</v>
      </c>
      <c r="E43" s="196" t="s">
        <v>1451</v>
      </c>
      <c r="F43" s="246">
        <v>2275050011</v>
      </c>
      <c r="G43" s="163" t="s">
        <v>199</v>
      </c>
      <c r="H43" s="163" t="s">
        <v>195</v>
      </c>
      <c r="I43" s="163" t="s">
        <v>115</v>
      </c>
      <c r="J43" s="163" t="s">
        <v>83</v>
      </c>
      <c r="K43" s="163" t="s">
        <v>93</v>
      </c>
      <c r="L43" s="163">
        <v>20</v>
      </c>
      <c r="M43" s="163">
        <v>2011</v>
      </c>
      <c r="N43" s="163">
        <v>19</v>
      </c>
      <c r="O43" s="163">
        <v>7</v>
      </c>
      <c r="P43" s="163">
        <v>147</v>
      </c>
      <c r="Q43" s="163">
        <v>147</v>
      </c>
      <c r="R43" s="163">
        <f t="shared" si="1"/>
        <v>147</v>
      </c>
    </row>
    <row r="44" spans="1:18" x14ac:dyDescent="0.25">
      <c r="A44" s="247" t="s">
        <v>429</v>
      </c>
      <c r="B44" s="196" t="s">
        <v>430</v>
      </c>
      <c r="C44" s="197" t="s">
        <v>330</v>
      </c>
      <c r="D44" s="196" t="s">
        <v>1449</v>
      </c>
      <c r="E44" s="196" t="s">
        <v>1451</v>
      </c>
      <c r="F44" s="246">
        <v>2275050011</v>
      </c>
      <c r="G44" s="163" t="s">
        <v>199</v>
      </c>
      <c r="H44" s="163" t="s">
        <v>195</v>
      </c>
      <c r="I44" s="163" t="s">
        <v>116</v>
      </c>
      <c r="J44" s="163" t="s">
        <v>83</v>
      </c>
      <c r="K44" s="163" t="s">
        <v>93</v>
      </c>
      <c r="L44" s="163">
        <v>21</v>
      </c>
      <c r="M44" s="163">
        <v>2011</v>
      </c>
      <c r="N44" s="163">
        <v>19</v>
      </c>
      <c r="O44" s="163">
        <v>7</v>
      </c>
      <c r="P44" s="163">
        <v>195</v>
      </c>
      <c r="Q44" s="163">
        <v>196</v>
      </c>
      <c r="R44" s="163">
        <f t="shared" si="1"/>
        <v>195.5</v>
      </c>
    </row>
    <row r="45" spans="1:18" x14ac:dyDescent="0.25">
      <c r="A45" s="247" t="s">
        <v>429</v>
      </c>
      <c r="B45" s="196" t="s">
        <v>430</v>
      </c>
      <c r="C45" s="197" t="s">
        <v>330</v>
      </c>
      <c r="D45" s="196" t="s">
        <v>1449</v>
      </c>
      <c r="E45" s="196" t="s">
        <v>1451</v>
      </c>
      <c r="F45" s="246">
        <v>2275050011</v>
      </c>
      <c r="G45" s="163" t="s">
        <v>199</v>
      </c>
      <c r="H45" s="163" t="s">
        <v>195</v>
      </c>
      <c r="I45" s="163" t="s">
        <v>117</v>
      </c>
      <c r="J45" s="163" t="s">
        <v>98</v>
      </c>
      <c r="K45" s="163" t="s">
        <v>93</v>
      </c>
      <c r="L45" s="163">
        <v>22</v>
      </c>
      <c r="M45" s="163">
        <v>2011</v>
      </c>
      <c r="N45" s="163">
        <v>19</v>
      </c>
      <c r="O45" s="163">
        <v>7</v>
      </c>
      <c r="P45" s="163">
        <v>54</v>
      </c>
      <c r="Q45" s="163">
        <v>54</v>
      </c>
      <c r="R45" s="163">
        <f t="shared" si="1"/>
        <v>54</v>
      </c>
    </row>
    <row r="46" spans="1:18" x14ac:dyDescent="0.25">
      <c r="A46" s="247" t="s">
        <v>429</v>
      </c>
      <c r="B46" s="196" t="s">
        <v>430</v>
      </c>
      <c r="C46" s="197" t="s">
        <v>330</v>
      </c>
      <c r="D46" s="196" t="s">
        <v>1449</v>
      </c>
      <c r="E46" s="196" t="s">
        <v>1451</v>
      </c>
      <c r="F46" s="246">
        <v>2275050011</v>
      </c>
      <c r="G46" s="163" t="s">
        <v>199</v>
      </c>
      <c r="H46" s="163" t="s">
        <v>195</v>
      </c>
      <c r="I46" s="163" t="s">
        <v>118</v>
      </c>
      <c r="J46" s="163" t="s">
        <v>83</v>
      </c>
      <c r="K46" s="163" t="s">
        <v>93</v>
      </c>
      <c r="L46" s="163">
        <v>23</v>
      </c>
      <c r="M46" s="163">
        <v>2011</v>
      </c>
      <c r="N46" s="163">
        <v>19</v>
      </c>
      <c r="O46" s="163">
        <v>7</v>
      </c>
      <c r="P46" s="163">
        <v>261</v>
      </c>
      <c r="Q46" s="163">
        <v>262</v>
      </c>
      <c r="R46" s="163">
        <f t="shared" si="1"/>
        <v>261.5</v>
      </c>
    </row>
    <row r="47" spans="1:18" x14ac:dyDescent="0.25">
      <c r="A47" s="247" t="s">
        <v>429</v>
      </c>
      <c r="B47" s="196" t="s">
        <v>430</v>
      </c>
      <c r="C47" s="197" t="s">
        <v>330</v>
      </c>
      <c r="D47" s="196" t="s">
        <v>1449</v>
      </c>
      <c r="E47" s="196" t="s">
        <v>1451</v>
      </c>
      <c r="F47" s="246">
        <v>2275050011</v>
      </c>
      <c r="G47" s="163" t="s">
        <v>199</v>
      </c>
      <c r="H47" s="163" t="s">
        <v>195</v>
      </c>
      <c r="I47" s="163" t="s">
        <v>77</v>
      </c>
      <c r="J47" s="163" t="s">
        <v>78</v>
      </c>
      <c r="K47" s="163" t="s">
        <v>74</v>
      </c>
      <c r="L47" s="163">
        <v>24</v>
      </c>
      <c r="M47" s="163">
        <v>2011</v>
      </c>
      <c r="N47" s="163">
        <v>19</v>
      </c>
      <c r="O47" s="163">
        <v>7</v>
      </c>
      <c r="P47" s="163">
        <v>11</v>
      </c>
      <c r="Q47" s="163">
        <v>11</v>
      </c>
      <c r="R47" s="163">
        <f t="shared" si="1"/>
        <v>11</v>
      </c>
    </row>
    <row r="48" spans="1:18" x14ac:dyDescent="0.25">
      <c r="A48" s="247" t="s">
        <v>429</v>
      </c>
      <c r="B48" s="196" t="s">
        <v>430</v>
      </c>
      <c r="C48" s="197" t="s">
        <v>330</v>
      </c>
      <c r="D48" s="196" t="s">
        <v>1449</v>
      </c>
      <c r="E48" s="196" t="s">
        <v>1451</v>
      </c>
      <c r="F48" s="246">
        <v>2275050011</v>
      </c>
      <c r="G48" s="163" t="s">
        <v>199</v>
      </c>
      <c r="H48" s="163" t="s">
        <v>195</v>
      </c>
      <c r="I48" s="163" t="s">
        <v>100</v>
      </c>
      <c r="J48" s="163" t="s">
        <v>83</v>
      </c>
      <c r="K48" s="163" t="s">
        <v>93</v>
      </c>
      <c r="L48" s="163">
        <v>25</v>
      </c>
      <c r="M48" s="163">
        <v>2011</v>
      </c>
      <c r="N48" s="163">
        <v>19</v>
      </c>
      <c r="O48" s="163">
        <v>7</v>
      </c>
      <c r="P48" s="163">
        <v>28</v>
      </c>
      <c r="Q48" s="163">
        <v>28</v>
      </c>
      <c r="R48" s="163">
        <f t="shared" si="1"/>
        <v>28</v>
      </c>
    </row>
    <row r="49" spans="1:19" x14ac:dyDescent="0.25">
      <c r="A49" s="247" t="s">
        <v>429</v>
      </c>
      <c r="B49" s="196" t="s">
        <v>430</v>
      </c>
      <c r="C49" s="197" t="s">
        <v>330</v>
      </c>
      <c r="D49" s="196" t="s">
        <v>1449</v>
      </c>
      <c r="E49" s="196" t="s">
        <v>1451</v>
      </c>
      <c r="F49" s="246">
        <v>2275050011</v>
      </c>
      <c r="G49" s="163" t="s">
        <v>199</v>
      </c>
      <c r="H49" s="163" t="s">
        <v>195</v>
      </c>
      <c r="I49" s="163" t="s">
        <v>121</v>
      </c>
      <c r="J49" s="163" t="s">
        <v>83</v>
      </c>
      <c r="K49" s="163" t="s">
        <v>93</v>
      </c>
      <c r="L49" s="163">
        <v>26</v>
      </c>
      <c r="M49" s="163">
        <v>2011</v>
      </c>
      <c r="N49" s="163">
        <v>19</v>
      </c>
      <c r="O49" s="163">
        <v>7</v>
      </c>
      <c r="P49" s="163">
        <v>318</v>
      </c>
      <c r="Q49" s="163">
        <v>317</v>
      </c>
      <c r="R49" s="163">
        <f t="shared" si="1"/>
        <v>317.5</v>
      </c>
      <c r="S49">
        <f>SUM(R24:R49)</f>
        <v>4523.5</v>
      </c>
    </row>
    <row r="50" spans="1:19" x14ac:dyDescent="0.25">
      <c r="A50" s="163" t="s">
        <v>429</v>
      </c>
      <c r="B50" s="163" t="s">
        <v>430</v>
      </c>
      <c r="C50" s="163" t="s">
        <v>330</v>
      </c>
      <c r="D50" s="163" t="s">
        <v>1449</v>
      </c>
      <c r="E50" s="163" t="s">
        <v>1451</v>
      </c>
      <c r="F50" s="246" t="s">
        <v>198</v>
      </c>
      <c r="G50" s="163" t="s">
        <v>199</v>
      </c>
      <c r="H50" s="163" t="s">
        <v>194</v>
      </c>
      <c r="I50" s="163" t="s">
        <v>188</v>
      </c>
      <c r="J50" s="163" t="s">
        <v>189</v>
      </c>
      <c r="K50" s="163" t="s">
        <v>11</v>
      </c>
      <c r="L50" s="163">
        <v>1</v>
      </c>
      <c r="M50" s="163">
        <v>2011</v>
      </c>
      <c r="N50" s="163">
        <v>19</v>
      </c>
      <c r="O50" s="163">
        <v>7</v>
      </c>
      <c r="P50" s="163">
        <v>230</v>
      </c>
      <c r="Q50" s="163">
        <v>231</v>
      </c>
      <c r="R50" s="163">
        <f t="shared" si="1"/>
        <v>230.5</v>
      </c>
    </row>
    <row r="51" spans="1:19" x14ac:dyDescent="0.25">
      <c r="A51" s="163" t="s">
        <v>429</v>
      </c>
      <c r="B51" s="163" t="s">
        <v>430</v>
      </c>
      <c r="C51" s="163" t="s">
        <v>330</v>
      </c>
      <c r="D51" s="163" t="s">
        <v>1449</v>
      </c>
      <c r="E51" s="163" t="s">
        <v>1451</v>
      </c>
      <c r="F51" s="246" t="s">
        <v>198</v>
      </c>
      <c r="G51" s="163" t="s">
        <v>199</v>
      </c>
      <c r="H51" s="163" t="s">
        <v>194</v>
      </c>
      <c r="I51" s="163" t="s">
        <v>65</v>
      </c>
      <c r="J51" s="163" t="s">
        <v>253</v>
      </c>
      <c r="K51" s="163" t="s">
        <v>64</v>
      </c>
      <c r="L51" s="163">
        <v>2</v>
      </c>
      <c r="M51" s="163">
        <v>2011</v>
      </c>
      <c r="N51" s="163">
        <v>19</v>
      </c>
      <c r="O51" s="163">
        <v>7</v>
      </c>
      <c r="P51" s="163">
        <v>313</v>
      </c>
      <c r="Q51" s="163">
        <v>313</v>
      </c>
      <c r="R51" s="163">
        <f t="shared" si="1"/>
        <v>313</v>
      </c>
    </row>
    <row r="52" spans="1:19" x14ac:dyDescent="0.25">
      <c r="A52" s="163" t="s">
        <v>429</v>
      </c>
      <c r="B52" s="163" t="s">
        <v>430</v>
      </c>
      <c r="C52" s="163" t="s">
        <v>330</v>
      </c>
      <c r="D52" s="163" t="s">
        <v>1449</v>
      </c>
      <c r="E52" s="163" t="s">
        <v>1451</v>
      </c>
      <c r="F52" s="246" t="s">
        <v>198</v>
      </c>
      <c r="G52" s="163" t="s">
        <v>199</v>
      </c>
      <c r="H52" s="163" t="s">
        <v>194</v>
      </c>
      <c r="I52" s="163" t="s">
        <v>8</v>
      </c>
      <c r="J52" s="163" t="s">
        <v>9</v>
      </c>
      <c r="K52" s="163" t="s">
        <v>11</v>
      </c>
      <c r="L52" s="163">
        <v>3</v>
      </c>
      <c r="M52" s="163">
        <v>2011</v>
      </c>
      <c r="N52" s="163">
        <v>19</v>
      </c>
      <c r="O52" s="163">
        <v>7</v>
      </c>
      <c r="P52" s="163">
        <v>7</v>
      </c>
      <c r="Q52" s="163">
        <v>7</v>
      </c>
      <c r="R52" s="163">
        <f t="shared" si="1"/>
        <v>7</v>
      </c>
    </row>
    <row r="53" spans="1:19" x14ac:dyDescent="0.25">
      <c r="A53" s="163" t="s">
        <v>429</v>
      </c>
      <c r="B53" s="163" t="s">
        <v>430</v>
      </c>
      <c r="C53" s="163" t="s">
        <v>330</v>
      </c>
      <c r="D53" s="163" t="s">
        <v>1449</v>
      </c>
      <c r="E53" s="163" t="s">
        <v>1451</v>
      </c>
      <c r="F53" s="246" t="s">
        <v>198</v>
      </c>
      <c r="G53" s="163" t="s">
        <v>199</v>
      </c>
      <c r="H53" s="163" t="s">
        <v>194</v>
      </c>
      <c r="I53" s="163" t="s">
        <v>19</v>
      </c>
      <c r="J53" s="163" t="s">
        <v>20</v>
      </c>
      <c r="K53" s="163" t="s">
        <v>11</v>
      </c>
      <c r="L53" s="163">
        <v>4</v>
      </c>
      <c r="M53" s="163">
        <v>2011</v>
      </c>
      <c r="N53" s="163">
        <v>19</v>
      </c>
      <c r="O53" s="163">
        <v>7</v>
      </c>
      <c r="P53" s="163">
        <v>73</v>
      </c>
      <c r="Q53" s="163">
        <v>72</v>
      </c>
      <c r="R53" s="163">
        <f t="shared" si="1"/>
        <v>72.5</v>
      </c>
    </row>
    <row r="54" spans="1:19" x14ac:dyDescent="0.25">
      <c r="A54" s="163" t="s">
        <v>429</v>
      </c>
      <c r="B54" s="163" t="s">
        <v>430</v>
      </c>
      <c r="C54" s="163" t="s">
        <v>330</v>
      </c>
      <c r="D54" s="163" t="s">
        <v>1449</v>
      </c>
      <c r="E54" s="163" t="s">
        <v>1451</v>
      </c>
      <c r="F54" s="246" t="s">
        <v>198</v>
      </c>
      <c r="G54" s="163" t="s">
        <v>199</v>
      </c>
      <c r="H54" s="163" t="s">
        <v>194</v>
      </c>
      <c r="I54" s="163" t="s">
        <v>22</v>
      </c>
      <c r="J54" s="163" t="s">
        <v>20</v>
      </c>
      <c r="K54" s="163" t="s">
        <v>11</v>
      </c>
      <c r="L54" s="163">
        <v>5</v>
      </c>
      <c r="M54" s="163">
        <v>2011</v>
      </c>
      <c r="N54" s="163">
        <v>19</v>
      </c>
      <c r="O54" s="163">
        <v>7</v>
      </c>
      <c r="P54" s="163">
        <v>349</v>
      </c>
      <c r="Q54" s="163">
        <v>349</v>
      </c>
      <c r="R54" s="163">
        <f t="shared" si="1"/>
        <v>349</v>
      </c>
    </row>
    <row r="55" spans="1:19" x14ac:dyDescent="0.25">
      <c r="A55" s="163" t="s">
        <v>429</v>
      </c>
      <c r="B55" s="163" t="s">
        <v>430</v>
      </c>
      <c r="C55" s="163" t="s">
        <v>330</v>
      </c>
      <c r="D55" s="163" t="s">
        <v>1449</v>
      </c>
      <c r="E55" s="163" t="s">
        <v>1451</v>
      </c>
      <c r="F55" s="246" t="s">
        <v>198</v>
      </c>
      <c r="G55" s="163" t="s">
        <v>199</v>
      </c>
      <c r="H55" s="163" t="s">
        <v>194</v>
      </c>
      <c r="I55" s="163" t="s">
        <v>23</v>
      </c>
      <c r="J55" s="163" t="s">
        <v>20</v>
      </c>
      <c r="K55" s="163" t="s">
        <v>11</v>
      </c>
      <c r="L55" s="163">
        <v>6</v>
      </c>
      <c r="M55" s="163">
        <v>2011</v>
      </c>
      <c r="N55" s="163">
        <v>19</v>
      </c>
      <c r="O55" s="163">
        <v>7</v>
      </c>
      <c r="P55" s="163">
        <v>78</v>
      </c>
      <c r="Q55" s="163">
        <v>78</v>
      </c>
      <c r="R55" s="163">
        <f t="shared" si="1"/>
        <v>78</v>
      </c>
    </row>
    <row r="56" spans="1:19" x14ac:dyDescent="0.25">
      <c r="A56" s="163" t="s">
        <v>429</v>
      </c>
      <c r="B56" s="163" t="s">
        <v>430</v>
      </c>
      <c r="C56" s="163" t="s">
        <v>330</v>
      </c>
      <c r="D56" s="163" t="s">
        <v>1449</v>
      </c>
      <c r="E56" s="163" t="s">
        <v>1451</v>
      </c>
      <c r="F56" s="246" t="s">
        <v>198</v>
      </c>
      <c r="G56" s="163" t="s">
        <v>199</v>
      </c>
      <c r="H56" s="163" t="s">
        <v>194</v>
      </c>
      <c r="I56" s="163" t="s">
        <v>24</v>
      </c>
      <c r="J56" s="163" t="s">
        <v>20</v>
      </c>
      <c r="K56" s="163" t="s">
        <v>11</v>
      </c>
      <c r="L56" s="163">
        <v>7</v>
      </c>
      <c r="M56" s="163">
        <v>2011</v>
      </c>
      <c r="N56" s="163">
        <v>19</v>
      </c>
      <c r="O56" s="163">
        <v>7</v>
      </c>
      <c r="P56" s="163">
        <v>56</v>
      </c>
      <c r="Q56" s="163">
        <v>56</v>
      </c>
      <c r="R56" s="163">
        <f t="shared" si="1"/>
        <v>56</v>
      </c>
    </row>
    <row r="57" spans="1:19" x14ac:dyDescent="0.25">
      <c r="A57" s="163" t="s">
        <v>429</v>
      </c>
      <c r="B57" s="163" t="s">
        <v>430</v>
      </c>
      <c r="C57" s="163" t="s">
        <v>330</v>
      </c>
      <c r="D57" s="163" t="s">
        <v>1449</v>
      </c>
      <c r="E57" s="163" t="s">
        <v>1451</v>
      </c>
      <c r="F57" s="246" t="s">
        <v>198</v>
      </c>
      <c r="G57" s="163" t="s">
        <v>199</v>
      </c>
      <c r="H57" s="163" t="s">
        <v>194</v>
      </c>
      <c r="I57" s="163" t="s">
        <v>25</v>
      </c>
      <c r="J57" s="163" t="s">
        <v>26</v>
      </c>
      <c r="K57" s="163" t="s">
        <v>11</v>
      </c>
      <c r="L57" s="163">
        <v>8</v>
      </c>
      <c r="M57" s="163">
        <v>2011</v>
      </c>
      <c r="N57" s="163">
        <v>19</v>
      </c>
      <c r="O57" s="163">
        <v>7</v>
      </c>
      <c r="P57" s="163">
        <v>223</v>
      </c>
      <c r="Q57" s="163">
        <v>223</v>
      </c>
      <c r="R57" s="163">
        <f t="shared" si="1"/>
        <v>223</v>
      </c>
    </row>
    <row r="58" spans="1:19" x14ac:dyDescent="0.25">
      <c r="A58" s="163" t="s">
        <v>429</v>
      </c>
      <c r="B58" s="163" t="s">
        <v>430</v>
      </c>
      <c r="C58" s="163" t="s">
        <v>330</v>
      </c>
      <c r="D58" s="163" t="s">
        <v>1449</v>
      </c>
      <c r="E58" s="163" t="s">
        <v>1451</v>
      </c>
      <c r="F58" s="246" t="s">
        <v>198</v>
      </c>
      <c r="G58" s="163" t="s">
        <v>199</v>
      </c>
      <c r="H58" s="163" t="s">
        <v>194</v>
      </c>
      <c r="I58" s="163" t="s">
        <v>176</v>
      </c>
      <c r="J58" s="163" t="s">
        <v>52</v>
      </c>
      <c r="K58" s="163" t="s">
        <v>11</v>
      </c>
      <c r="L58" s="163">
        <v>9</v>
      </c>
      <c r="M58" s="163">
        <v>2011</v>
      </c>
      <c r="N58" s="163">
        <v>19</v>
      </c>
      <c r="O58" s="163">
        <v>7</v>
      </c>
      <c r="P58" s="163">
        <v>412</v>
      </c>
      <c r="Q58" s="163">
        <v>412</v>
      </c>
      <c r="R58" s="163">
        <f t="shared" si="1"/>
        <v>412</v>
      </c>
    </row>
    <row r="59" spans="1:19" x14ac:dyDescent="0.25">
      <c r="A59" s="163" t="s">
        <v>429</v>
      </c>
      <c r="B59" s="163" t="s">
        <v>430</v>
      </c>
      <c r="C59" s="163" t="s">
        <v>330</v>
      </c>
      <c r="D59" s="163" t="s">
        <v>1449</v>
      </c>
      <c r="E59" s="163" t="s">
        <v>1451</v>
      </c>
      <c r="F59" s="246" t="s">
        <v>198</v>
      </c>
      <c r="G59" s="163" t="s">
        <v>199</v>
      </c>
      <c r="H59" s="163" t="s">
        <v>194</v>
      </c>
      <c r="I59" s="163" t="s">
        <v>129</v>
      </c>
      <c r="J59" s="163" t="s">
        <v>78</v>
      </c>
      <c r="K59" s="163" t="s">
        <v>74</v>
      </c>
      <c r="L59" s="163">
        <v>10</v>
      </c>
      <c r="M59" s="163">
        <v>2011</v>
      </c>
      <c r="N59" s="163">
        <v>19</v>
      </c>
      <c r="O59" s="163">
        <v>7</v>
      </c>
      <c r="P59" s="163">
        <v>78</v>
      </c>
      <c r="Q59" s="163">
        <v>78</v>
      </c>
      <c r="R59" s="163">
        <f t="shared" si="1"/>
        <v>78</v>
      </c>
    </row>
    <row r="60" spans="1:19" x14ac:dyDescent="0.25">
      <c r="A60" s="163" t="s">
        <v>429</v>
      </c>
      <c r="B60" s="163" t="s">
        <v>430</v>
      </c>
      <c r="C60" s="163" t="s">
        <v>330</v>
      </c>
      <c r="D60" s="163" t="s">
        <v>1449</v>
      </c>
      <c r="E60" s="163" t="s">
        <v>1451</v>
      </c>
      <c r="F60" s="246" t="s">
        <v>198</v>
      </c>
      <c r="G60" s="163" t="s">
        <v>199</v>
      </c>
      <c r="H60" s="163" t="s">
        <v>194</v>
      </c>
      <c r="I60" s="163" t="s">
        <v>161</v>
      </c>
      <c r="J60" s="163" t="s">
        <v>28</v>
      </c>
      <c r="K60" s="163" t="s">
        <v>11</v>
      </c>
      <c r="L60" s="163">
        <v>11</v>
      </c>
      <c r="M60" s="163">
        <v>2011</v>
      </c>
      <c r="N60" s="163">
        <v>19</v>
      </c>
      <c r="O60" s="163">
        <v>7</v>
      </c>
      <c r="P60" s="163">
        <v>25</v>
      </c>
      <c r="Q60" s="163">
        <v>25</v>
      </c>
      <c r="R60" s="163">
        <f t="shared" si="1"/>
        <v>25</v>
      </c>
    </row>
    <row r="61" spans="1:19" x14ac:dyDescent="0.25">
      <c r="A61" s="163" t="s">
        <v>429</v>
      </c>
      <c r="B61" s="163" t="s">
        <v>430</v>
      </c>
      <c r="C61" s="163" t="s">
        <v>330</v>
      </c>
      <c r="D61" s="163" t="s">
        <v>1449</v>
      </c>
      <c r="E61" s="163" t="s">
        <v>1451</v>
      </c>
      <c r="F61" s="246" t="s">
        <v>198</v>
      </c>
      <c r="G61" s="163" t="s">
        <v>199</v>
      </c>
      <c r="H61" s="163" t="s">
        <v>194</v>
      </c>
      <c r="I61" s="163" t="s">
        <v>177</v>
      </c>
      <c r="J61" s="163" t="s">
        <v>28</v>
      </c>
      <c r="K61" s="163" t="s">
        <v>11</v>
      </c>
      <c r="L61" s="163">
        <v>12</v>
      </c>
      <c r="M61" s="163">
        <v>2011</v>
      </c>
      <c r="N61" s="163">
        <v>19</v>
      </c>
      <c r="O61" s="163">
        <v>7</v>
      </c>
      <c r="P61" s="163">
        <v>203</v>
      </c>
      <c r="Q61" s="163">
        <v>203</v>
      </c>
      <c r="R61" s="163">
        <f t="shared" si="1"/>
        <v>203</v>
      </c>
    </row>
    <row r="62" spans="1:19" x14ac:dyDescent="0.25">
      <c r="A62" s="163" t="s">
        <v>429</v>
      </c>
      <c r="B62" s="163" t="s">
        <v>430</v>
      </c>
      <c r="C62" s="163" t="s">
        <v>330</v>
      </c>
      <c r="D62" s="163" t="s">
        <v>1449</v>
      </c>
      <c r="E62" s="163" t="s">
        <v>1451</v>
      </c>
      <c r="F62" s="246" t="s">
        <v>198</v>
      </c>
      <c r="G62" s="163" t="s">
        <v>199</v>
      </c>
      <c r="H62" s="163" t="s">
        <v>194</v>
      </c>
      <c r="I62" s="163" t="s">
        <v>179</v>
      </c>
      <c r="J62" s="163" t="s">
        <v>31</v>
      </c>
      <c r="K62" s="163" t="s">
        <v>11</v>
      </c>
      <c r="L62" s="163">
        <v>13</v>
      </c>
      <c r="M62" s="163">
        <v>2011</v>
      </c>
      <c r="N62" s="163">
        <v>19</v>
      </c>
      <c r="O62" s="163">
        <v>7</v>
      </c>
      <c r="P62" s="163">
        <v>324</v>
      </c>
      <c r="Q62" s="163">
        <v>324</v>
      </c>
      <c r="R62" s="163">
        <f t="shared" si="1"/>
        <v>324</v>
      </c>
    </row>
    <row r="63" spans="1:19" x14ac:dyDescent="0.25">
      <c r="A63" s="163" t="s">
        <v>429</v>
      </c>
      <c r="B63" s="163" t="s">
        <v>430</v>
      </c>
      <c r="C63" s="163" t="s">
        <v>330</v>
      </c>
      <c r="D63" s="163" t="s">
        <v>1449</v>
      </c>
      <c r="E63" s="163" t="s">
        <v>1451</v>
      </c>
      <c r="F63" s="246" t="s">
        <v>198</v>
      </c>
      <c r="G63" s="163" t="s">
        <v>199</v>
      </c>
      <c r="H63" s="163" t="s">
        <v>194</v>
      </c>
      <c r="I63" s="163" t="s">
        <v>32</v>
      </c>
      <c r="J63" s="163" t="s">
        <v>26</v>
      </c>
      <c r="K63" s="163" t="s">
        <v>11</v>
      </c>
      <c r="L63" s="163">
        <v>14</v>
      </c>
      <c r="M63" s="163">
        <v>2011</v>
      </c>
      <c r="N63" s="163">
        <v>19</v>
      </c>
      <c r="O63" s="163">
        <v>7</v>
      </c>
      <c r="P63" s="163">
        <v>100</v>
      </c>
      <c r="Q63" s="163">
        <v>100</v>
      </c>
      <c r="R63" s="163">
        <f t="shared" si="1"/>
        <v>100</v>
      </c>
    </row>
    <row r="64" spans="1:19" x14ac:dyDescent="0.25">
      <c r="A64" s="163" t="s">
        <v>429</v>
      </c>
      <c r="B64" s="163" t="s">
        <v>430</v>
      </c>
      <c r="C64" s="163" t="s">
        <v>330</v>
      </c>
      <c r="D64" s="163" t="s">
        <v>1449</v>
      </c>
      <c r="E64" s="163" t="s">
        <v>1451</v>
      </c>
      <c r="F64" s="246" t="s">
        <v>198</v>
      </c>
      <c r="G64" s="163" t="s">
        <v>199</v>
      </c>
      <c r="H64" s="163" t="s">
        <v>194</v>
      </c>
      <c r="I64" s="163" t="s">
        <v>190</v>
      </c>
      <c r="J64" s="163" t="s">
        <v>1348</v>
      </c>
      <c r="K64" s="163" t="s">
        <v>11</v>
      </c>
      <c r="L64" s="163">
        <v>15</v>
      </c>
      <c r="M64" s="163">
        <v>2011</v>
      </c>
      <c r="N64" s="163">
        <v>19</v>
      </c>
      <c r="O64" s="163">
        <v>7</v>
      </c>
      <c r="P64" s="163">
        <v>80</v>
      </c>
      <c r="Q64" s="163">
        <v>81</v>
      </c>
      <c r="R64" s="163">
        <f t="shared" si="1"/>
        <v>80.5</v>
      </c>
    </row>
    <row r="65" spans="1:18" x14ac:dyDescent="0.25">
      <c r="A65" s="163" t="s">
        <v>429</v>
      </c>
      <c r="B65" s="163" t="s">
        <v>430</v>
      </c>
      <c r="C65" s="163" t="s">
        <v>330</v>
      </c>
      <c r="D65" s="163" t="s">
        <v>1449</v>
      </c>
      <c r="E65" s="163" t="s">
        <v>1451</v>
      </c>
      <c r="F65" s="246" t="s">
        <v>198</v>
      </c>
      <c r="G65" s="163" t="s">
        <v>199</v>
      </c>
      <c r="H65" s="163" t="s">
        <v>194</v>
      </c>
      <c r="I65" s="163" t="s">
        <v>30</v>
      </c>
      <c r="J65" s="163" t="s">
        <v>31</v>
      </c>
      <c r="K65" s="163" t="s">
        <v>11</v>
      </c>
      <c r="L65" s="163">
        <v>16</v>
      </c>
      <c r="M65" s="163">
        <v>2011</v>
      </c>
      <c r="N65" s="163">
        <v>19</v>
      </c>
      <c r="O65" s="163">
        <v>7</v>
      </c>
      <c r="P65" s="163">
        <v>259</v>
      </c>
      <c r="Q65" s="163">
        <v>258</v>
      </c>
      <c r="R65" s="163">
        <f t="shared" si="1"/>
        <v>258.5</v>
      </c>
    </row>
    <row r="66" spans="1:18" x14ac:dyDescent="0.25">
      <c r="A66" s="163" t="s">
        <v>429</v>
      </c>
      <c r="B66" s="163" t="s">
        <v>430</v>
      </c>
      <c r="C66" s="163" t="s">
        <v>330</v>
      </c>
      <c r="D66" s="163" t="s">
        <v>1449</v>
      </c>
      <c r="E66" s="163" t="s">
        <v>1451</v>
      </c>
      <c r="F66" s="246" t="s">
        <v>198</v>
      </c>
      <c r="G66" s="163" t="s">
        <v>199</v>
      </c>
      <c r="H66" s="163" t="s">
        <v>194</v>
      </c>
      <c r="I66" s="163" t="s">
        <v>125</v>
      </c>
      <c r="J66" s="163" t="s">
        <v>126</v>
      </c>
      <c r="K66" s="163" t="s">
        <v>74</v>
      </c>
      <c r="L66" s="163">
        <v>17</v>
      </c>
      <c r="M66" s="163">
        <v>2011</v>
      </c>
      <c r="N66" s="163">
        <v>19</v>
      </c>
      <c r="O66" s="163">
        <v>7</v>
      </c>
      <c r="P66" s="163">
        <v>106</v>
      </c>
      <c r="Q66" s="163">
        <v>106</v>
      </c>
      <c r="R66" s="163">
        <f t="shared" si="1"/>
        <v>106</v>
      </c>
    </row>
    <row r="67" spans="1:18" x14ac:dyDescent="0.25">
      <c r="A67" s="163" t="s">
        <v>429</v>
      </c>
      <c r="B67" s="163" t="s">
        <v>430</v>
      </c>
      <c r="C67" s="163" t="s">
        <v>330</v>
      </c>
      <c r="D67" s="163" t="s">
        <v>1449</v>
      </c>
      <c r="E67" s="163" t="s">
        <v>1451</v>
      </c>
      <c r="F67" s="246" t="s">
        <v>198</v>
      </c>
      <c r="G67" s="163" t="s">
        <v>199</v>
      </c>
      <c r="H67" s="163" t="s">
        <v>194</v>
      </c>
      <c r="I67" s="163" t="s">
        <v>178</v>
      </c>
      <c r="J67" s="163" t="s">
        <v>1347</v>
      </c>
      <c r="K67" s="163" t="s">
        <v>11</v>
      </c>
      <c r="L67" s="163">
        <v>18</v>
      </c>
      <c r="M67" s="163">
        <v>2011</v>
      </c>
      <c r="N67" s="163">
        <v>19</v>
      </c>
      <c r="O67" s="163">
        <v>7</v>
      </c>
      <c r="P67" s="163">
        <v>228</v>
      </c>
      <c r="Q67" s="163">
        <v>228</v>
      </c>
      <c r="R67" s="163">
        <f t="shared" si="1"/>
        <v>228</v>
      </c>
    </row>
    <row r="68" spans="1:18" x14ac:dyDescent="0.25">
      <c r="A68" s="163" t="s">
        <v>429</v>
      </c>
      <c r="B68" s="163" t="s">
        <v>430</v>
      </c>
      <c r="C68" s="163" t="s">
        <v>330</v>
      </c>
      <c r="D68" s="163" t="s">
        <v>1449</v>
      </c>
      <c r="E68" s="163" t="s">
        <v>1451</v>
      </c>
      <c r="F68" s="246" t="s">
        <v>198</v>
      </c>
      <c r="G68" s="163" t="s">
        <v>199</v>
      </c>
      <c r="H68" s="163" t="s">
        <v>194</v>
      </c>
      <c r="I68" s="163" t="s">
        <v>32</v>
      </c>
      <c r="J68" s="163" t="s">
        <v>26</v>
      </c>
      <c r="K68" s="163" t="s">
        <v>11</v>
      </c>
      <c r="L68" s="163">
        <v>19</v>
      </c>
      <c r="M68" s="163">
        <v>2011</v>
      </c>
      <c r="N68" s="163">
        <v>19</v>
      </c>
      <c r="O68" s="163">
        <v>7</v>
      </c>
      <c r="P68" s="163">
        <v>0</v>
      </c>
      <c r="Q68" s="163">
        <v>0</v>
      </c>
      <c r="R68" s="163">
        <f t="shared" si="1"/>
        <v>0</v>
      </c>
    </row>
    <row r="69" spans="1:18" x14ac:dyDescent="0.25">
      <c r="A69" s="163" t="s">
        <v>429</v>
      </c>
      <c r="B69" s="163" t="s">
        <v>430</v>
      </c>
      <c r="C69" s="163" t="s">
        <v>330</v>
      </c>
      <c r="D69" s="163" t="s">
        <v>1449</v>
      </c>
      <c r="E69" s="163" t="s">
        <v>1451</v>
      </c>
      <c r="F69" s="246" t="s">
        <v>198</v>
      </c>
      <c r="G69" s="163" t="s">
        <v>199</v>
      </c>
      <c r="H69" s="163" t="s">
        <v>194</v>
      </c>
      <c r="I69" s="163" t="s">
        <v>33</v>
      </c>
      <c r="J69" s="163" t="s">
        <v>34</v>
      </c>
      <c r="K69" s="163" t="s">
        <v>11</v>
      </c>
      <c r="L69" s="163">
        <v>20</v>
      </c>
      <c r="M69" s="163">
        <v>2011</v>
      </c>
      <c r="N69" s="163">
        <v>19</v>
      </c>
      <c r="O69" s="163">
        <v>7</v>
      </c>
      <c r="P69" s="163">
        <v>244</v>
      </c>
      <c r="Q69" s="163">
        <v>245</v>
      </c>
      <c r="R69" s="163">
        <f t="shared" ref="R69:R100" si="2">SUM(P69:Q69)/2</f>
        <v>244.5</v>
      </c>
    </row>
    <row r="70" spans="1:18" x14ac:dyDescent="0.25">
      <c r="A70" s="163" t="s">
        <v>429</v>
      </c>
      <c r="B70" s="163" t="s">
        <v>430</v>
      </c>
      <c r="C70" s="163" t="s">
        <v>330</v>
      </c>
      <c r="D70" s="163" t="s">
        <v>1449</v>
      </c>
      <c r="E70" s="163" t="s">
        <v>1451</v>
      </c>
      <c r="F70" s="246" t="s">
        <v>198</v>
      </c>
      <c r="G70" s="163" t="s">
        <v>199</v>
      </c>
      <c r="H70" s="163" t="s">
        <v>194</v>
      </c>
      <c r="I70" s="163" t="s">
        <v>279</v>
      </c>
      <c r="J70" s="163" t="s">
        <v>36</v>
      </c>
      <c r="K70" s="163" t="s">
        <v>11</v>
      </c>
      <c r="L70" s="163">
        <v>21</v>
      </c>
      <c r="M70" s="163">
        <v>2011</v>
      </c>
      <c r="N70" s="163">
        <v>19</v>
      </c>
      <c r="O70" s="163">
        <v>7</v>
      </c>
      <c r="P70" s="163">
        <v>304</v>
      </c>
      <c r="Q70" s="163">
        <v>305</v>
      </c>
      <c r="R70" s="163">
        <f t="shared" si="2"/>
        <v>304.5</v>
      </c>
    </row>
    <row r="71" spans="1:18" x14ac:dyDescent="0.25">
      <c r="A71" s="163" t="s">
        <v>429</v>
      </c>
      <c r="B71" s="163" t="s">
        <v>430</v>
      </c>
      <c r="C71" s="163" t="s">
        <v>330</v>
      </c>
      <c r="D71" s="163" t="s">
        <v>1449</v>
      </c>
      <c r="E71" s="163" t="s">
        <v>1451</v>
      </c>
      <c r="F71" s="246" t="s">
        <v>198</v>
      </c>
      <c r="G71" s="163" t="s">
        <v>199</v>
      </c>
      <c r="H71" s="163" t="s">
        <v>194</v>
      </c>
      <c r="I71" s="163" t="s">
        <v>37</v>
      </c>
      <c r="J71" s="163" t="s">
        <v>1348</v>
      </c>
      <c r="K71" s="163" t="s">
        <v>11</v>
      </c>
      <c r="L71" s="163">
        <v>22</v>
      </c>
      <c r="M71" s="163">
        <v>2011</v>
      </c>
      <c r="N71" s="163">
        <v>19</v>
      </c>
      <c r="O71" s="163">
        <v>7</v>
      </c>
      <c r="P71" s="163">
        <v>35</v>
      </c>
      <c r="Q71" s="163">
        <v>35</v>
      </c>
      <c r="R71" s="163">
        <f t="shared" si="2"/>
        <v>35</v>
      </c>
    </row>
    <row r="72" spans="1:18" x14ac:dyDescent="0.25">
      <c r="A72" s="163" t="s">
        <v>429</v>
      </c>
      <c r="B72" s="163" t="s">
        <v>430</v>
      </c>
      <c r="C72" s="163" t="s">
        <v>330</v>
      </c>
      <c r="D72" s="163" t="s">
        <v>1449</v>
      </c>
      <c r="E72" s="163" t="s">
        <v>1451</v>
      </c>
      <c r="F72" s="246" t="s">
        <v>198</v>
      </c>
      <c r="G72" s="163" t="s">
        <v>199</v>
      </c>
      <c r="H72" s="163" t="s">
        <v>194</v>
      </c>
      <c r="I72" s="163" t="s">
        <v>38</v>
      </c>
      <c r="J72" s="163" t="s">
        <v>26</v>
      </c>
      <c r="K72" s="163" t="s">
        <v>11</v>
      </c>
      <c r="L72" s="163">
        <v>23</v>
      </c>
      <c r="M72" s="163">
        <v>2011</v>
      </c>
      <c r="N72" s="163">
        <v>19</v>
      </c>
      <c r="O72" s="163">
        <v>7</v>
      </c>
      <c r="P72" s="163">
        <v>0</v>
      </c>
      <c r="Q72" s="163">
        <v>0</v>
      </c>
      <c r="R72" s="163">
        <f t="shared" si="2"/>
        <v>0</v>
      </c>
    </row>
    <row r="73" spans="1:18" x14ac:dyDescent="0.25">
      <c r="A73" s="163" t="s">
        <v>429</v>
      </c>
      <c r="B73" s="163" t="s">
        <v>430</v>
      </c>
      <c r="C73" s="163" t="s">
        <v>330</v>
      </c>
      <c r="D73" s="163" t="s">
        <v>1449</v>
      </c>
      <c r="E73" s="163" t="s">
        <v>1451</v>
      </c>
      <c r="F73" s="246" t="s">
        <v>198</v>
      </c>
      <c r="G73" s="163" t="s">
        <v>199</v>
      </c>
      <c r="H73" s="163" t="s">
        <v>194</v>
      </c>
      <c r="I73" s="163" t="s">
        <v>38</v>
      </c>
      <c r="J73" s="163" t="s">
        <v>26</v>
      </c>
      <c r="K73" s="163" t="s">
        <v>11</v>
      </c>
      <c r="L73" s="163">
        <v>24</v>
      </c>
      <c r="M73" s="163">
        <v>2011</v>
      </c>
      <c r="N73" s="163">
        <v>19</v>
      </c>
      <c r="O73" s="163">
        <v>7</v>
      </c>
      <c r="P73" s="163">
        <v>167</v>
      </c>
      <c r="Q73" s="163">
        <v>167</v>
      </c>
      <c r="R73" s="163">
        <f t="shared" si="2"/>
        <v>167</v>
      </c>
    </row>
    <row r="74" spans="1:18" x14ac:dyDescent="0.25">
      <c r="A74" s="163" t="s">
        <v>429</v>
      </c>
      <c r="B74" s="163" t="s">
        <v>430</v>
      </c>
      <c r="C74" s="163" t="s">
        <v>330</v>
      </c>
      <c r="D74" s="163" t="s">
        <v>1449</v>
      </c>
      <c r="E74" s="163" t="s">
        <v>1451</v>
      </c>
      <c r="F74" s="246" t="s">
        <v>198</v>
      </c>
      <c r="G74" s="163" t="s">
        <v>199</v>
      </c>
      <c r="H74" s="163" t="s">
        <v>194</v>
      </c>
      <c r="I74" s="163" t="s">
        <v>39</v>
      </c>
      <c r="J74" s="163" t="s">
        <v>26</v>
      </c>
      <c r="K74" s="163" t="s">
        <v>11</v>
      </c>
      <c r="L74" s="163">
        <v>25</v>
      </c>
      <c r="M74" s="163">
        <v>2011</v>
      </c>
      <c r="N74" s="163">
        <v>19</v>
      </c>
      <c r="O74" s="163">
        <v>7</v>
      </c>
      <c r="P74" s="163">
        <v>0</v>
      </c>
      <c r="Q74" s="163">
        <v>0</v>
      </c>
      <c r="R74" s="163">
        <f t="shared" si="2"/>
        <v>0</v>
      </c>
    </row>
    <row r="75" spans="1:18" x14ac:dyDescent="0.25">
      <c r="A75" s="163" t="s">
        <v>429</v>
      </c>
      <c r="B75" s="163" t="s">
        <v>430</v>
      </c>
      <c r="C75" s="163" t="s">
        <v>330</v>
      </c>
      <c r="D75" s="163" t="s">
        <v>1449</v>
      </c>
      <c r="E75" s="163" t="s">
        <v>1451</v>
      </c>
      <c r="F75" s="246" t="s">
        <v>198</v>
      </c>
      <c r="G75" s="163" t="s">
        <v>199</v>
      </c>
      <c r="H75" s="163" t="s">
        <v>194</v>
      </c>
      <c r="I75" s="163" t="s">
        <v>39</v>
      </c>
      <c r="J75" s="163" t="s">
        <v>26</v>
      </c>
      <c r="K75" s="163" t="s">
        <v>11</v>
      </c>
      <c r="L75" s="163">
        <v>26</v>
      </c>
      <c r="M75" s="163">
        <v>2011</v>
      </c>
      <c r="N75" s="163">
        <v>19</v>
      </c>
      <c r="O75" s="163">
        <v>7</v>
      </c>
      <c r="P75" s="163">
        <v>0</v>
      </c>
      <c r="Q75" s="163">
        <v>0</v>
      </c>
      <c r="R75" s="163">
        <f t="shared" si="2"/>
        <v>0</v>
      </c>
    </row>
    <row r="76" spans="1:18" x14ac:dyDescent="0.25">
      <c r="A76" s="163" t="s">
        <v>429</v>
      </c>
      <c r="B76" s="163" t="s">
        <v>430</v>
      </c>
      <c r="C76" s="163" t="s">
        <v>330</v>
      </c>
      <c r="D76" s="163" t="s">
        <v>1449</v>
      </c>
      <c r="E76" s="163" t="s">
        <v>1451</v>
      </c>
      <c r="F76" s="246" t="s">
        <v>198</v>
      </c>
      <c r="G76" s="163" t="s">
        <v>199</v>
      </c>
      <c r="H76" s="163" t="s">
        <v>194</v>
      </c>
      <c r="I76" s="163" t="s">
        <v>39</v>
      </c>
      <c r="J76" s="163" t="s">
        <v>26</v>
      </c>
      <c r="K76" s="163" t="s">
        <v>11</v>
      </c>
      <c r="L76" s="163">
        <v>27</v>
      </c>
      <c r="M76" s="163">
        <v>2011</v>
      </c>
      <c r="N76" s="163">
        <v>19</v>
      </c>
      <c r="O76" s="163">
        <v>7</v>
      </c>
      <c r="P76" s="163">
        <v>128</v>
      </c>
      <c r="Q76" s="163">
        <v>128</v>
      </c>
      <c r="R76" s="163">
        <f t="shared" si="2"/>
        <v>128</v>
      </c>
    </row>
    <row r="77" spans="1:18" x14ac:dyDescent="0.25">
      <c r="A77" s="163" t="s">
        <v>429</v>
      </c>
      <c r="B77" s="163" t="s">
        <v>430</v>
      </c>
      <c r="C77" s="163" t="s">
        <v>330</v>
      </c>
      <c r="D77" s="163" t="s">
        <v>1449</v>
      </c>
      <c r="E77" s="163" t="s">
        <v>1451</v>
      </c>
      <c r="F77" s="246" t="s">
        <v>198</v>
      </c>
      <c r="G77" s="163" t="s">
        <v>199</v>
      </c>
      <c r="H77" s="163" t="s">
        <v>194</v>
      </c>
      <c r="I77" s="163" t="s">
        <v>130</v>
      </c>
      <c r="J77" s="163" t="s">
        <v>128</v>
      </c>
      <c r="K77" s="163" t="s">
        <v>74</v>
      </c>
      <c r="L77" s="163">
        <v>28</v>
      </c>
      <c r="M77" s="163">
        <v>2011</v>
      </c>
      <c r="N77" s="163">
        <v>19</v>
      </c>
      <c r="O77" s="163">
        <v>7</v>
      </c>
      <c r="P77" s="163">
        <v>39</v>
      </c>
      <c r="Q77" s="163">
        <v>39</v>
      </c>
      <c r="R77" s="163">
        <f t="shared" si="2"/>
        <v>39</v>
      </c>
    </row>
    <row r="78" spans="1:18" x14ac:dyDescent="0.25">
      <c r="A78" s="163" t="s">
        <v>429</v>
      </c>
      <c r="B78" s="163" t="s">
        <v>430</v>
      </c>
      <c r="C78" s="163" t="s">
        <v>330</v>
      </c>
      <c r="D78" s="163" t="s">
        <v>1449</v>
      </c>
      <c r="E78" s="163" t="s">
        <v>1451</v>
      </c>
      <c r="F78" s="246" t="s">
        <v>198</v>
      </c>
      <c r="G78" s="163" t="s">
        <v>199</v>
      </c>
      <c r="H78" s="163" t="s">
        <v>194</v>
      </c>
      <c r="I78" s="163" t="s">
        <v>280</v>
      </c>
      <c r="J78" s="163" t="s">
        <v>26</v>
      </c>
      <c r="K78" s="163" t="s">
        <v>11</v>
      </c>
      <c r="L78" s="163">
        <v>29</v>
      </c>
      <c r="M78" s="163">
        <v>2011</v>
      </c>
      <c r="N78" s="163">
        <v>19</v>
      </c>
      <c r="O78" s="163">
        <v>7</v>
      </c>
      <c r="P78" s="163">
        <v>72</v>
      </c>
      <c r="Q78" s="163">
        <v>72</v>
      </c>
      <c r="R78" s="163">
        <f t="shared" si="2"/>
        <v>72</v>
      </c>
    </row>
    <row r="79" spans="1:18" x14ac:dyDescent="0.25">
      <c r="A79" s="163" t="s">
        <v>429</v>
      </c>
      <c r="B79" s="163" t="s">
        <v>430</v>
      </c>
      <c r="C79" s="163" t="s">
        <v>330</v>
      </c>
      <c r="D79" s="163" t="s">
        <v>1449</v>
      </c>
      <c r="E79" s="163" t="s">
        <v>1451</v>
      </c>
      <c r="F79" s="246" t="s">
        <v>198</v>
      </c>
      <c r="G79" s="163" t="s">
        <v>199</v>
      </c>
      <c r="H79" s="163" t="s">
        <v>194</v>
      </c>
      <c r="I79" s="163" t="s">
        <v>89</v>
      </c>
      <c r="J79" s="163" t="s">
        <v>26</v>
      </c>
      <c r="K79" s="163" t="s">
        <v>11</v>
      </c>
      <c r="L79" s="163">
        <v>30</v>
      </c>
      <c r="M79" s="163">
        <v>2011</v>
      </c>
      <c r="N79" s="163">
        <v>19</v>
      </c>
      <c r="O79" s="163">
        <v>7</v>
      </c>
      <c r="P79" s="163">
        <v>45</v>
      </c>
      <c r="Q79" s="163">
        <v>45</v>
      </c>
      <c r="R79" s="163">
        <f t="shared" si="2"/>
        <v>45</v>
      </c>
    </row>
    <row r="80" spans="1:18" x14ac:dyDescent="0.25">
      <c r="A80" s="163" t="s">
        <v>429</v>
      </c>
      <c r="B80" s="163" t="s">
        <v>430</v>
      </c>
      <c r="C80" s="163" t="s">
        <v>330</v>
      </c>
      <c r="D80" s="163" t="s">
        <v>1449</v>
      </c>
      <c r="E80" s="163" t="s">
        <v>1451</v>
      </c>
      <c r="F80" s="246" t="s">
        <v>198</v>
      </c>
      <c r="G80" s="163" t="s">
        <v>199</v>
      </c>
      <c r="H80" s="163" t="s">
        <v>194</v>
      </c>
      <c r="I80" s="163" t="s">
        <v>42</v>
      </c>
      <c r="J80" s="163" t="s">
        <v>1352</v>
      </c>
      <c r="K80" s="163" t="s">
        <v>11</v>
      </c>
      <c r="L80" s="163">
        <v>31</v>
      </c>
      <c r="M80" s="163">
        <v>2011</v>
      </c>
      <c r="N80" s="163">
        <v>19</v>
      </c>
      <c r="O80" s="163">
        <v>7</v>
      </c>
      <c r="P80" s="163">
        <v>68</v>
      </c>
      <c r="Q80" s="163">
        <v>69</v>
      </c>
      <c r="R80" s="163">
        <f t="shared" si="2"/>
        <v>68.5</v>
      </c>
    </row>
    <row r="81" spans="1:19" x14ac:dyDescent="0.25">
      <c r="A81" s="163" t="s">
        <v>429</v>
      </c>
      <c r="B81" s="163" t="s">
        <v>430</v>
      </c>
      <c r="C81" s="163" t="s">
        <v>330</v>
      </c>
      <c r="D81" s="163" t="s">
        <v>1449</v>
      </c>
      <c r="E81" s="163" t="s">
        <v>1451</v>
      </c>
      <c r="F81" s="246" t="s">
        <v>198</v>
      </c>
      <c r="G81" s="163" t="s">
        <v>199</v>
      </c>
      <c r="H81" s="163" t="s">
        <v>194</v>
      </c>
      <c r="I81" s="163" t="s">
        <v>312</v>
      </c>
      <c r="J81" s="163" t="s">
        <v>1390</v>
      </c>
      <c r="K81" s="163" t="s">
        <v>64</v>
      </c>
      <c r="L81" s="163">
        <v>32</v>
      </c>
      <c r="M81" s="163">
        <v>2011</v>
      </c>
      <c r="N81" s="163">
        <v>19</v>
      </c>
      <c r="O81" s="163">
        <v>7</v>
      </c>
      <c r="P81" s="163">
        <v>286</v>
      </c>
      <c r="Q81" s="163">
        <v>287</v>
      </c>
      <c r="R81" s="163">
        <f t="shared" si="2"/>
        <v>286.5</v>
      </c>
    </row>
    <row r="82" spans="1:19" x14ac:dyDescent="0.25">
      <c r="A82" s="163" t="s">
        <v>429</v>
      </c>
      <c r="B82" s="163" t="s">
        <v>430</v>
      </c>
      <c r="C82" s="163" t="s">
        <v>330</v>
      </c>
      <c r="D82" s="163" t="s">
        <v>1449</v>
      </c>
      <c r="E82" s="163" t="s">
        <v>1451</v>
      </c>
      <c r="F82" s="246" t="s">
        <v>198</v>
      </c>
      <c r="G82" s="163" t="s">
        <v>199</v>
      </c>
      <c r="H82" s="163" t="s">
        <v>194</v>
      </c>
      <c r="I82" s="163" t="s">
        <v>47</v>
      </c>
      <c r="J82" s="163" t="s">
        <v>1377</v>
      </c>
      <c r="K82" s="163" t="s">
        <v>11</v>
      </c>
      <c r="L82" s="163">
        <v>33</v>
      </c>
      <c r="M82" s="163">
        <v>2011</v>
      </c>
      <c r="N82" s="163">
        <v>19</v>
      </c>
      <c r="O82" s="163">
        <v>7</v>
      </c>
      <c r="P82" s="163">
        <v>639</v>
      </c>
      <c r="Q82" s="163">
        <v>639</v>
      </c>
      <c r="R82" s="163">
        <f t="shared" si="2"/>
        <v>639</v>
      </c>
    </row>
    <row r="83" spans="1:19" x14ac:dyDescent="0.25">
      <c r="A83" s="163" t="s">
        <v>429</v>
      </c>
      <c r="B83" s="163" t="s">
        <v>430</v>
      </c>
      <c r="C83" s="163" t="s">
        <v>330</v>
      </c>
      <c r="D83" s="163" t="s">
        <v>1449</v>
      </c>
      <c r="E83" s="163" t="s">
        <v>1451</v>
      </c>
      <c r="F83" s="246" t="s">
        <v>198</v>
      </c>
      <c r="G83" s="163" t="s">
        <v>199</v>
      </c>
      <c r="H83" s="163" t="s">
        <v>194</v>
      </c>
      <c r="I83" s="163" t="s">
        <v>296</v>
      </c>
      <c r="J83" s="163" t="s">
        <v>26</v>
      </c>
      <c r="K83" s="163" t="s">
        <v>11</v>
      </c>
      <c r="L83" s="163">
        <v>34</v>
      </c>
      <c r="M83" s="163">
        <v>2011</v>
      </c>
      <c r="N83" s="163">
        <v>19</v>
      </c>
      <c r="O83" s="163">
        <v>7</v>
      </c>
      <c r="P83" s="163">
        <v>28</v>
      </c>
      <c r="Q83" s="163">
        <v>28</v>
      </c>
      <c r="R83" s="163">
        <f t="shared" si="2"/>
        <v>28</v>
      </c>
    </row>
    <row r="84" spans="1:19" x14ac:dyDescent="0.25">
      <c r="A84" s="163" t="s">
        <v>429</v>
      </c>
      <c r="B84" s="163" t="s">
        <v>430</v>
      </c>
      <c r="C84" s="163" t="s">
        <v>330</v>
      </c>
      <c r="D84" s="163" t="s">
        <v>1449</v>
      </c>
      <c r="E84" s="163" t="s">
        <v>1451</v>
      </c>
      <c r="F84" s="246" t="s">
        <v>198</v>
      </c>
      <c r="G84" s="163" t="s">
        <v>199</v>
      </c>
      <c r="H84" s="163" t="s">
        <v>194</v>
      </c>
      <c r="I84" s="163" t="s">
        <v>297</v>
      </c>
      <c r="J84" s="163" t="s">
        <v>26</v>
      </c>
      <c r="K84" s="163" t="s">
        <v>11</v>
      </c>
      <c r="L84" s="163">
        <v>35</v>
      </c>
      <c r="M84" s="163">
        <v>2011</v>
      </c>
      <c r="N84" s="163">
        <v>19</v>
      </c>
      <c r="O84" s="163">
        <v>7</v>
      </c>
      <c r="P84" s="163">
        <v>50</v>
      </c>
      <c r="Q84" s="163">
        <v>51</v>
      </c>
      <c r="R84" s="163">
        <f t="shared" si="2"/>
        <v>50.5</v>
      </c>
    </row>
    <row r="85" spans="1:19" x14ac:dyDescent="0.25">
      <c r="A85" s="163" t="s">
        <v>429</v>
      </c>
      <c r="B85" s="163" t="s">
        <v>430</v>
      </c>
      <c r="C85" s="163" t="s">
        <v>330</v>
      </c>
      <c r="D85" s="163" t="s">
        <v>1449</v>
      </c>
      <c r="E85" s="163" t="s">
        <v>1451</v>
      </c>
      <c r="F85" s="246" t="s">
        <v>198</v>
      </c>
      <c r="G85" s="163" t="s">
        <v>199</v>
      </c>
      <c r="H85" s="163" t="s">
        <v>194</v>
      </c>
      <c r="I85" s="163" t="s">
        <v>49</v>
      </c>
      <c r="J85" s="163" t="s">
        <v>26</v>
      </c>
      <c r="K85" s="163" t="s">
        <v>11</v>
      </c>
      <c r="L85" s="163">
        <v>36</v>
      </c>
      <c r="M85" s="163">
        <v>2011</v>
      </c>
      <c r="N85" s="163">
        <v>19</v>
      </c>
      <c r="O85" s="163">
        <v>7</v>
      </c>
      <c r="P85" s="163">
        <v>1335</v>
      </c>
      <c r="Q85" s="163">
        <v>1335</v>
      </c>
      <c r="R85" s="163">
        <f t="shared" si="2"/>
        <v>1335</v>
      </c>
    </row>
    <row r="86" spans="1:19" x14ac:dyDescent="0.25">
      <c r="A86" s="163" t="s">
        <v>429</v>
      </c>
      <c r="B86" s="163" t="s">
        <v>430</v>
      </c>
      <c r="C86" s="163" t="s">
        <v>330</v>
      </c>
      <c r="D86" s="163" t="s">
        <v>1449</v>
      </c>
      <c r="E86" s="163" t="s">
        <v>1451</v>
      </c>
      <c r="F86" s="246" t="s">
        <v>198</v>
      </c>
      <c r="G86" s="163" t="s">
        <v>199</v>
      </c>
      <c r="H86" s="163" t="s">
        <v>194</v>
      </c>
      <c r="I86" s="163" t="s">
        <v>155</v>
      </c>
      <c r="J86" s="163" t="s">
        <v>140</v>
      </c>
      <c r="K86" s="163" t="s">
        <v>74</v>
      </c>
      <c r="L86" s="163">
        <v>37</v>
      </c>
      <c r="M86" s="163">
        <v>2011</v>
      </c>
      <c r="N86" s="163">
        <v>19</v>
      </c>
      <c r="O86" s="163">
        <v>7</v>
      </c>
      <c r="P86" s="163">
        <v>91</v>
      </c>
      <c r="Q86" s="163">
        <v>90</v>
      </c>
      <c r="R86" s="163">
        <f t="shared" si="2"/>
        <v>90.5</v>
      </c>
    </row>
    <row r="87" spans="1:19" x14ac:dyDescent="0.25">
      <c r="A87" s="163" t="s">
        <v>429</v>
      </c>
      <c r="B87" s="163" t="s">
        <v>430</v>
      </c>
      <c r="C87" s="163" t="s">
        <v>330</v>
      </c>
      <c r="D87" s="163" t="s">
        <v>1449</v>
      </c>
      <c r="E87" s="163" t="s">
        <v>1451</v>
      </c>
      <c r="F87" s="246" t="s">
        <v>198</v>
      </c>
      <c r="G87" s="163" t="s">
        <v>199</v>
      </c>
      <c r="H87" s="163" t="s">
        <v>194</v>
      </c>
      <c r="I87" s="163" t="s">
        <v>133</v>
      </c>
      <c r="J87" s="163" t="s">
        <v>1391</v>
      </c>
      <c r="K87" s="163" t="s">
        <v>74</v>
      </c>
      <c r="L87" s="163">
        <v>38</v>
      </c>
      <c r="M87" s="163">
        <v>2011</v>
      </c>
      <c r="N87" s="163">
        <v>19</v>
      </c>
      <c r="O87" s="163">
        <v>7</v>
      </c>
      <c r="P87" s="163">
        <v>122</v>
      </c>
      <c r="Q87" s="163">
        <v>122</v>
      </c>
      <c r="R87" s="163">
        <f t="shared" si="2"/>
        <v>122</v>
      </c>
    </row>
    <row r="88" spans="1:19" x14ac:dyDescent="0.25">
      <c r="A88" s="163" t="s">
        <v>429</v>
      </c>
      <c r="B88" s="163" t="s">
        <v>430</v>
      </c>
      <c r="C88" s="163" t="s">
        <v>330</v>
      </c>
      <c r="D88" s="163" t="s">
        <v>1449</v>
      </c>
      <c r="E88" s="163" t="s">
        <v>1451</v>
      </c>
      <c r="F88" s="246" t="s">
        <v>198</v>
      </c>
      <c r="G88" s="163" t="s">
        <v>199</v>
      </c>
      <c r="H88" s="163" t="s">
        <v>194</v>
      </c>
      <c r="I88" s="163" t="s">
        <v>135</v>
      </c>
      <c r="J88" s="163" t="s">
        <v>136</v>
      </c>
      <c r="K88" s="163" t="s">
        <v>74</v>
      </c>
      <c r="L88" s="163">
        <v>39</v>
      </c>
      <c r="M88" s="163">
        <v>2011</v>
      </c>
      <c r="N88" s="163">
        <v>19</v>
      </c>
      <c r="O88" s="163">
        <v>7</v>
      </c>
      <c r="P88" s="163">
        <v>33</v>
      </c>
      <c r="Q88" s="163">
        <v>34</v>
      </c>
      <c r="R88" s="163">
        <f t="shared" si="2"/>
        <v>33.5</v>
      </c>
    </row>
    <row r="89" spans="1:19" x14ac:dyDescent="0.25">
      <c r="A89" s="163" t="s">
        <v>429</v>
      </c>
      <c r="B89" s="163" t="s">
        <v>430</v>
      </c>
      <c r="C89" s="163" t="s">
        <v>330</v>
      </c>
      <c r="D89" s="163" t="s">
        <v>1449</v>
      </c>
      <c r="E89" s="163" t="s">
        <v>1451</v>
      </c>
      <c r="F89" s="246" t="s">
        <v>198</v>
      </c>
      <c r="G89" s="163" t="s">
        <v>199</v>
      </c>
      <c r="H89" s="163" t="s">
        <v>194</v>
      </c>
      <c r="I89" s="163" t="s">
        <v>137</v>
      </c>
      <c r="J89" s="163" t="s">
        <v>138</v>
      </c>
      <c r="K89" s="163" t="s">
        <v>74</v>
      </c>
      <c r="L89" s="163">
        <v>40</v>
      </c>
      <c r="M89" s="163">
        <v>2011</v>
      </c>
      <c r="N89" s="163">
        <v>19</v>
      </c>
      <c r="O89" s="163">
        <v>7</v>
      </c>
      <c r="P89" s="163">
        <v>144</v>
      </c>
      <c r="Q89" s="163">
        <v>145</v>
      </c>
      <c r="R89" s="163">
        <f t="shared" si="2"/>
        <v>144.5</v>
      </c>
    </row>
    <row r="90" spans="1:19" x14ac:dyDescent="0.25">
      <c r="A90" s="163" t="s">
        <v>429</v>
      </c>
      <c r="B90" s="163" t="s">
        <v>430</v>
      </c>
      <c r="C90" s="163" t="s">
        <v>330</v>
      </c>
      <c r="D90" s="163" t="s">
        <v>1449</v>
      </c>
      <c r="E90" s="163" t="s">
        <v>1451</v>
      </c>
      <c r="F90" s="246" t="s">
        <v>198</v>
      </c>
      <c r="G90" s="163" t="s">
        <v>199</v>
      </c>
      <c r="H90" s="163" t="s">
        <v>194</v>
      </c>
      <c r="I90" s="163" t="s">
        <v>139</v>
      </c>
      <c r="J90" s="163" t="s">
        <v>142</v>
      </c>
      <c r="K90" s="163" t="s">
        <v>74</v>
      </c>
      <c r="L90" s="163">
        <v>41</v>
      </c>
      <c r="M90" s="163">
        <v>2011</v>
      </c>
      <c r="N90" s="163">
        <v>19</v>
      </c>
      <c r="O90" s="163">
        <v>7</v>
      </c>
      <c r="P90" s="163">
        <v>139</v>
      </c>
      <c r="Q90" s="163">
        <v>139</v>
      </c>
      <c r="R90" s="163">
        <f t="shared" si="2"/>
        <v>139</v>
      </c>
    </row>
    <row r="91" spans="1:19" x14ac:dyDescent="0.25">
      <c r="A91" s="163" t="s">
        <v>429</v>
      </c>
      <c r="B91" s="163" t="s">
        <v>430</v>
      </c>
      <c r="C91" s="163" t="s">
        <v>330</v>
      </c>
      <c r="D91" s="163" t="s">
        <v>1449</v>
      </c>
      <c r="E91" s="163" t="s">
        <v>1451</v>
      </c>
      <c r="F91" s="246" t="s">
        <v>198</v>
      </c>
      <c r="G91" s="163" t="s">
        <v>199</v>
      </c>
      <c r="H91" s="163" t="s">
        <v>194</v>
      </c>
      <c r="I91" s="163" t="s">
        <v>53</v>
      </c>
      <c r="J91" s="163" t="s">
        <v>31</v>
      </c>
      <c r="K91" s="163" t="s">
        <v>11</v>
      </c>
      <c r="L91" s="163">
        <v>42</v>
      </c>
      <c r="M91" s="163">
        <v>2011</v>
      </c>
      <c r="N91" s="163">
        <v>19</v>
      </c>
      <c r="O91" s="163">
        <v>7</v>
      </c>
      <c r="P91" s="163">
        <v>565</v>
      </c>
      <c r="Q91" s="163">
        <v>566</v>
      </c>
      <c r="R91" s="163">
        <f t="shared" si="2"/>
        <v>565.5</v>
      </c>
    </row>
    <row r="92" spans="1:19" x14ac:dyDescent="0.25">
      <c r="A92" s="163" t="s">
        <v>429</v>
      </c>
      <c r="B92" s="163" t="s">
        <v>430</v>
      </c>
      <c r="C92" s="163" t="s">
        <v>330</v>
      </c>
      <c r="D92" s="163" t="s">
        <v>1449</v>
      </c>
      <c r="E92" s="163" t="s">
        <v>1451</v>
      </c>
      <c r="F92" s="246" t="s">
        <v>198</v>
      </c>
      <c r="G92" s="163" t="s">
        <v>199</v>
      </c>
      <c r="H92" s="163" t="s">
        <v>194</v>
      </c>
      <c r="I92" s="163" t="s">
        <v>144</v>
      </c>
      <c r="J92" s="163" t="s">
        <v>136</v>
      </c>
      <c r="K92" s="163" t="s">
        <v>74</v>
      </c>
      <c r="L92" s="163">
        <v>43</v>
      </c>
      <c r="M92" s="163">
        <v>2011</v>
      </c>
      <c r="N92" s="163">
        <v>19</v>
      </c>
      <c r="O92" s="163">
        <v>7</v>
      </c>
      <c r="P92" s="163">
        <v>512</v>
      </c>
      <c r="Q92" s="163">
        <v>512</v>
      </c>
      <c r="R92" s="163">
        <f t="shared" si="2"/>
        <v>512</v>
      </c>
    </row>
    <row r="93" spans="1:19" x14ac:dyDescent="0.25">
      <c r="A93" s="163" t="s">
        <v>429</v>
      </c>
      <c r="B93" s="163" t="s">
        <v>430</v>
      </c>
      <c r="C93" s="163" t="s">
        <v>330</v>
      </c>
      <c r="D93" s="163" t="s">
        <v>1449</v>
      </c>
      <c r="E93" s="163" t="s">
        <v>1451</v>
      </c>
      <c r="F93" s="246" t="s">
        <v>198</v>
      </c>
      <c r="G93" s="163" t="s">
        <v>199</v>
      </c>
      <c r="H93" s="163" t="s">
        <v>194</v>
      </c>
      <c r="I93" s="163" t="s">
        <v>87</v>
      </c>
      <c r="J93" s="163" t="s">
        <v>88</v>
      </c>
      <c r="K93" s="163" t="s">
        <v>86</v>
      </c>
      <c r="L93" s="163">
        <v>44</v>
      </c>
      <c r="M93" s="163">
        <v>2011</v>
      </c>
      <c r="N93" s="163">
        <v>19</v>
      </c>
      <c r="O93" s="163">
        <v>7</v>
      </c>
      <c r="P93" s="163">
        <v>1160</v>
      </c>
      <c r="Q93" s="163">
        <v>1160</v>
      </c>
      <c r="R93" s="163">
        <f t="shared" si="2"/>
        <v>1160</v>
      </c>
    </row>
    <row r="94" spans="1:19" x14ac:dyDescent="0.25">
      <c r="A94" s="163" t="s">
        <v>429</v>
      </c>
      <c r="B94" s="163" t="s">
        <v>430</v>
      </c>
      <c r="C94" s="163" t="s">
        <v>330</v>
      </c>
      <c r="D94" s="163" t="s">
        <v>1449</v>
      </c>
      <c r="E94" s="163" t="s">
        <v>1451</v>
      </c>
      <c r="F94" s="246" t="s">
        <v>198</v>
      </c>
      <c r="G94" s="163" t="s">
        <v>199</v>
      </c>
      <c r="H94" s="163" t="s">
        <v>194</v>
      </c>
      <c r="I94" s="163" t="s">
        <v>145</v>
      </c>
      <c r="J94" s="163" t="s">
        <v>146</v>
      </c>
      <c r="K94" s="163" t="s">
        <v>74</v>
      </c>
      <c r="L94" s="163">
        <v>45</v>
      </c>
      <c r="M94" s="163">
        <v>2011</v>
      </c>
      <c r="N94" s="163">
        <v>19</v>
      </c>
      <c r="O94" s="163">
        <v>7</v>
      </c>
      <c r="P94" s="163">
        <v>356</v>
      </c>
      <c r="Q94" s="163">
        <v>356</v>
      </c>
      <c r="R94" s="163">
        <f t="shared" si="2"/>
        <v>356</v>
      </c>
      <c r="S94">
        <f>SUM(R50:R94)</f>
        <v>9709.5</v>
      </c>
    </row>
    <row r="95" spans="1:19" x14ac:dyDescent="0.25">
      <c r="A95" s="247" t="s">
        <v>429</v>
      </c>
      <c r="B95" s="196" t="s">
        <v>430</v>
      </c>
      <c r="C95" s="197" t="s">
        <v>330</v>
      </c>
      <c r="D95" s="196" t="s">
        <v>1449</v>
      </c>
      <c r="E95" s="196" t="s">
        <v>1451</v>
      </c>
      <c r="F95" s="246" t="s">
        <v>192</v>
      </c>
      <c r="G95" s="163" t="s">
        <v>193</v>
      </c>
      <c r="H95" s="163" t="s">
        <v>194</v>
      </c>
      <c r="I95" s="163" t="s">
        <v>72</v>
      </c>
      <c r="J95" s="163" t="s">
        <v>73</v>
      </c>
      <c r="K95" s="163" t="s">
        <v>74</v>
      </c>
      <c r="L95" s="163">
        <v>1</v>
      </c>
      <c r="M95" s="163">
        <v>2011</v>
      </c>
      <c r="N95" s="163">
        <v>19</v>
      </c>
      <c r="O95" s="163">
        <v>7</v>
      </c>
      <c r="P95" s="163">
        <v>990</v>
      </c>
      <c r="Q95" s="163">
        <v>990</v>
      </c>
      <c r="R95" s="163">
        <f t="shared" si="2"/>
        <v>990</v>
      </c>
    </row>
    <row r="96" spans="1:19" x14ac:dyDescent="0.25">
      <c r="A96" s="247" t="s">
        <v>429</v>
      </c>
      <c r="B96" s="196" t="s">
        <v>430</v>
      </c>
      <c r="C96" s="197" t="s">
        <v>330</v>
      </c>
      <c r="D96" s="196" t="s">
        <v>1449</v>
      </c>
      <c r="E96" s="196" t="s">
        <v>1451</v>
      </c>
      <c r="F96" s="246" t="s">
        <v>192</v>
      </c>
      <c r="G96" s="163" t="s">
        <v>193</v>
      </c>
      <c r="H96" s="163" t="s">
        <v>194</v>
      </c>
      <c r="I96" s="163" t="s">
        <v>277</v>
      </c>
      <c r="J96" s="163" t="s">
        <v>1341</v>
      </c>
      <c r="K96" s="163" t="s">
        <v>64</v>
      </c>
      <c r="L96" s="163">
        <v>2</v>
      </c>
      <c r="M96" s="163">
        <v>2011</v>
      </c>
      <c r="N96" s="163">
        <v>19</v>
      </c>
      <c r="O96" s="163">
        <v>7</v>
      </c>
      <c r="P96" s="163">
        <v>28</v>
      </c>
      <c r="Q96" s="163">
        <v>28</v>
      </c>
      <c r="R96" s="163">
        <f t="shared" si="2"/>
        <v>28</v>
      </c>
    </row>
    <row r="97" spans="1:19" x14ac:dyDescent="0.25">
      <c r="A97" s="247" t="s">
        <v>429</v>
      </c>
      <c r="B97" s="196" t="s">
        <v>430</v>
      </c>
      <c r="C97" s="197" t="s">
        <v>330</v>
      </c>
      <c r="D97" s="196" t="s">
        <v>1449</v>
      </c>
      <c r="E97" s="196" t="s">
        <v>1451</v>
      </c>
      <c r="F97" s="246" t="s">
        <v>192</v>
      </c>
      <c r="G97" s="163" t="s">
        <v>193</v>
      </c>
      <c r="H97" s="163" t="s">
        <v>194</v>
      </c>
      <c r="I97" s="163" t="s">
        <v>299</v>
      </c>
      <c r="J97" s="163" t="s">
        <v>300</v>
      </c>
      <c r="K97" s="163" t="s">
        <v>74</v>
      </c>
      <c r="L97" s="163">
        <v>3</v>
      </c>
      <c r="M97" s="163">
        <v>2011</v>
      </c>
      <c r="N97" s="163">
        <v>19</v>
      </c>
      <c r="O97" s="163">
        <v>7</v>
      </c>
      <c r="P97" s="163">
        <v>49</v>
      </c>
      <c r="Q97" s="163">
        <v>49</v>
      </c>
      <c r="R97" s="163">
        <f t="shared" si="2"/>
        <v>49</v>
      </c>
    </row>
    <row r="98" spans="1:19" x14ac:dyDescent="0.25">
      <c r="A98" s="247" t="s">
        <v>429</v>
      </c>
      <c r="B98" s="196" t="s">
        <v>430</v>
      </c>
      <c r="C98" s="197" t="s">
        <v>330</v>
      </c>
      <c r="D98" s="196" t="s">
        <v>1449</v>
      </c>
      <c r="E98" s="196" t="s">
        <v>1451</v>
      </c>
      <c r="F98" s="246" t="s">
        <v>192</v>
      </c>
      <c r="G98" s="163" t="s">
        <v>193</v>
      </c>
      <c r="H98" s="163" t="s">
        <v>194</v>
      </c>
      <c r="I98" s="163" t="s">
        <v>180</v>
      </c>
      <c r="J98" s="163" t="s">
        <v>1349</v>
      </c>
      <c r="K98" s="163" t="s">
        <v>11</v>
      </c>
      <c r="L98" s="163">
        <v>4</v>
      </c>
      <c r="M98" s="163">
        <v>2011</v>
      </c>
      <c r="N98" s="163">
        <v>19</v>
      </c>
      <c r="O98" s="163">
        <v>7</v>
      </c>
      <c r="P98" s="163">
        <v>356</v>
      </c>
      <c r="Q98" s="163">
        <v>356</v>
      </c>
      <c r="R98" s="163">
        <f t="shared" si="2"/>
        <v>356</v>
      </c>
    </row>
    <row r="99" spans="1:19" x14ac:dyDescent="0.25">
      <c r="A99" s="247" t="s">
        <v>429</v>
      </c>
      <c r="B99" s="196" t="s">
        <v>430</v>
      </c>
      <c r="C99" s="197" t="s">
        <v>330</v>
      </c>
      <c r="D99" s="196" t="s">
        <v>1449</v>
      </c>
      <c r="E99" s="196" t="s">
        <v>1451</v>
      </c>
      <c r="F99" s="246" t="s">
        <v>192</v>
      </c>
      <c r="G99" s="163" t="s">
        <v>193</v>
      </c>
      <c r="H99" s="163" t="s">
        <v>194</v>
      </c>
      <c r="I99" s="163" t="s">
        <v>255</v>
      </c>
      <c r="J99" s="163" t="s">
        <v>256</v>
      </c>
      <c r="K99" s="163" t="s">
        <v>74</v>
      </c>
      <c r="L99" s="163">
        <v>5</v>
      </c>
      <c r="M99" s="163">
        <v>2011</v>
      </c>
      <c r="N99" s="163">
        <v>19</v>
      </c>
      <c r="O99" s="163">
        <v>7</v>
      </c>
      <c r="P99" s="163">
        <v>786</v>
      </c>
      <c r="Q99" s="163">
        <v>786</v>
      </c>
      <c r="R99" s="163">
        <f t="shared" si="2"/>
        <v>786</v>
      </c>
    </row>
    <row r="100" spans="1:19" x14ac:dyDescent="0.25">
      <c r="A100" s="247" t="s">
        <v>429</v>
      </c>
      <c r="B100" s="196" t="s">
        <v>430</v>
      </c>
      <c r="C100" s="197" t="s">
        <v>330</v>
      </c>
      <c r="D100" s="196" t="s">
        <v>1449</v>
      </c>
      <c r="E100" s="196" t="s">
        <v>1451</v>
      </c>
      <c r="F100" s="246" t="s">
        <v>192</v>
      </c>
      <c r="G100" s="163" t="s">
        <v>193</v>
      </c>
      <c r="H100" s="163" t="s">
        <v>194</v>
      </c>
      <c r="I100" s="163" t="s">
        <v>162</v>
      </c>
      <c r="J100" s="163" t="s">
        <v>40</v>
      </c>
      <c r="K100" s="163" t="s">
        <v>64</v>
      </c>
      <c r="L100" s="163">
        <v>6</v>
      </c>
      <c r="M100" s="163">
        <v>2011</v>
      </c>
      <c r="N100" s="163">
        <v>19</v>
      </c>
      <c r="O100" s="163">
        <v>7</v>
      </c>
      <c r="P100" s="163">
        <v>20</v>
      </c>
      <c r="Q100" s="163">
        <v>21</v>
      </c>
      <c r="R100" s="163">
        <f t="shared" si="2"/>
        <v>20.5</v>
      </c>
    </row>
    <row r="101" spans="1:19" x14ac:dyDescent="0.25">
      <c r="A101" s="247" t="s">
        <v>429</v>
      </c>
      <c r="B101" s="196" t="s">
        <v>430</v>
      </c>
      <c r="C101" s="197" t="s">
        <v>330</v>
      </c>
      <c r="D101" s="196" t="s">
        <v>1449</v>
      </c>
      <c r="E101" s="196" t="s">
        <v>1451</v>
      </c>
      <c r="F101" s="246" t="s">
        <v>192</v>
      </c>
      <c r="G101" s="163" t="s">
        <v>193</v>
      </c>
      <c r="H101" s="163" t="s">
        <v>194</v>
      </c>
      <c r="I101" s="163" t="s">
        <v>147</v>
      </c>
      <c r="J101" s="163" t="s">
        <v>142</v>
      </c>
      <c r="K101" s="163" t="s">
        <v>74</v>
      </c>
      <c r="L101" s="163">
        <v>7</v>
      </c>
      <c r="M101" s="163">
        <v>2011</v>
      </c>
      <c r="N101" s="163">
        <v>19</v>
      </c>
      <c r="O101" s="163">
        <v>7</v>
      </c>
      <c r="P101" s="163">
        <v>166</v>
      </c>
      <c r="Q101" s="163">
        <v>166</v>
      </c>
      <c r="R101" s="163">
        <f t="shared" ref="R101:R103" si="3">SUM(P101:Q101)/2</f>
        <v>166</v>
      </c>
    </row>
    <row r="102" spans="1:19" x14ac:dyDescent="0.25">
      <c r="A102" s="247" t="s">
        <v>429</v>
      </c>
      <c r="B102" s="196" t="s">
        <v>430</v>
      </c>
      <c r="C102" s="197" t="s">
        <v>330</v>
      </c>
      <c r="D102" s="196" t="s">
        <v>1449</v>
      </c>
      <c r="E102" s="196" t="s">
        <v>1451</v>
      </c>
      <c r="F102" s="246" t="s">
        <v>192</v>
      </c>
      <c r="G102" s="163" t="s">
        <v>193</v>
      </c>
      <c r="H102" s="163" t="s">
        <v>194</v>
      </c>
      <c r="I102" s="163" t="s">
        <v>148</v>
      </c>
      <c r="J102" s="163" t="s">
        <v>149</v>
      </c>
      <c r="K102" s="163" t="s">
        <v>74</v>
      </c>
      <c r="L102" s="163">
        <v>8</v>
      </c>
      <c r="M102" s="163">
        <v>2011</v>
      </c>
      <c r="N102" s="163">
        <v>19</v>
      </c>
      <c r="O102" s="163">
        <v>7</v>
      </c>
      <c r="P102" s="163">
        <v>436</v>
      </c>
      <c r="Q102" s="163">
        <v>436</v>
      </c>
      <c r="R102" s="163">
        <f t="shared" si="3"/>
        <v>436</v>
      </c>
      <c r="S102">
        <f>SUM(R95:R102)</f>
        <v>2831.5</v>
      </c>
    </row>
    <row r="103" spans="1:19" x14ac:dyDescent="0.25">
      <c r="A103" s="247" t="s">
        <v>429</v>
      </c>
      <c r="B103" s="196" t="s">
        <v>430</v>
      </c>
      <c r="C103" s="197" t="s">
        <v>330</v>
      </c>
      <c r="D103" s="196" t="s">
        <v>1449</v>
      </c>
      <c r="E103" s="196" t="s">
        <v>1451</v>
      </c>
      <c r="F103" s="248" t="s">
        <v>196</v>
      </c>
      <c r="G103" s="163" t="s">
        <v>197</v>
      </c>
      <c r="H103" s="163"/>
      <c r="I103" s="163" t="s">
        <v>264</v>
      </c>
      <c r="J103" s="163" t="s">
        <v>259</v>
      </c>
      <c r="K103" s="163" t="s">
        <v>201</v>
      </c>
      <c r="L103" s="163">
        <v>1</v>
      </c>
      <c r="M103" s="163">
        <v>2011</v>
      </c>
      <c r="N103" s="194">
        <v>21.55</v>
      </c>
      <c r="O103" s="194">
        <v>9.17</v>
      </c>
      <c r="P103" s="163">
        <v>1419</v>
      </c>
      <c r="Q103" s="163">
        <v>1419</v>
      </c>
      <c r="R103" s="163">
        <f t="shared" si="3"/>
        <v>1419</v>
      </c>
    </row>
    <row r="104" spans="1:19" x14ac:dyDescent="0.25">
      <c r="A104" s="247" t="s">
        <v>429</v>
      </c>
      <c r="B104" s="196" t="s">
        <v>430</v>
      </c>
      <c r="C104" s="197" t="s">
        <v>330</v>
      </c>
      <c r="D104" s="196" t="s">
        <v>1449</v>
      </c>
      <c r="E104" s="196" t="s">
        <v>1451</v>
      </c>
      <c r="F104" s="248" t="s">
        <v>196</v>
      </c>
      <c r="G104" s="163" t="s">
        <v>197</v>
      </c>
      <c r="H104" s="163"/>
      <c r="I104" s="163" t="s">
        <v>69</v>
      </c>
      <c r="J104" s="163" t="s">
        <v>70</v>
      </c>
      <c r="K104" s="163" t="s">
        <v>71</v>
      </c>
      <c r="L104" s="163">
        <v>2</v>
      </c>
      <c r="M104" s="163">
        <v>2011</v>
      </c>
      <c r="N104" s="194">
        <v>21.55</v>
      </c>
      <c r="O104" s="194">
        <v>9.17</v>
      </c>
      <c r="P104" s="163">
        <v>111</v>
      </c>
      <c r="Q104" s="163">
        <v>112</v>
      </c>
      <c r="R104" s="163">
        <f t="shared" ref="R104:R115" si="4">SUM(P104:Q104)/2</f>
        <v>111.5</v>
      </c>
    </row>
    <row r="105" spans="1:19" x14ac:dyDescent="0.25">
      <c r="A105" s="247" t="s">
        <v>429</v>
      </c>
      <c r="B105" s="196" t="s">
        <v>430</v>
      </c>
      <c r="C105" s="197" t="s">
        <v>330</v>
      </c>
      <c r="D105" s="196" t="s">
        <v>1449</v>
      </c>
      <c r="E105" s="196" t="s">
        <v>1451</v>
      </c>
      <c r="F105" s="248" t="s">
        <v>196</v>
      </c>
      <c r="G105" s="163" t="s">
        <v>197</v>
      </c>
      <c r="H105" s="163"/>
      <c r="I105" s="163" t="s">
        <v>287</v>
      </c>
      <c r="J105" s="163" t="s">
        <v>288</v>
      </c>
      <c r="K105" s="163" t="s">
        <v>71</v>
      </c>
      <c r="L105" s="163">
        <v>3</v>
      </c>
      <c r="M105" s="163">
        <v>2011</v>
      </c>
      <c r="N105" s="194">
        <v>21.55</v>
      </c>
      <c r="O105" s="194">
        <v>9.17</v>
      </c>
      <c r="P105" s="163">
        <v>112</v>
      </c>
      <c r="Q105" s="163">
        <v>111</v>
      </c>
      <c r="R105" s="163">
        <f t="shared" si="4"/>
        <v>111.5</v>
      </c>
    </row>
    <row r="106" spans="1:19" x14ac:dyDescent="0.25">
      <c r="A106" s="247" t="s">
        <v>429</v>
      </c>
      <c r="B106" s="196" t="s">
        <v>430</v>
      </c>
      <c r="C106" s="197" t="s">
        <v>330</v>
      </c>
      <c r="D106" s="196" t="s">
        <v>1449</v>
      </c>
      <c r="E106" s="196" t="s">
        <v>1451</v>
      </c>
      <c r="F106" s="248" t="s">
        <v>196</v>
      </c>
      <c r="G106" s="163" t="s">
        <v>197</v>
      </c>
      <c r="H106" s="163"/>
      <c r="I106" s="163" t="s">
        <v>285</v>
      </c>
      <c r="J106" s="163" t="s">
        <v>284</v>
      </c>
      <c r="K106" s="163" t="s">
        <v>201</v>
      </c>
      <c r="L106" s="163">
        <v>4</v>
      </c>
      <c r="M106" s="163">
        <v>2011</v>
      </c>
      <c r="N106" s="194">
        <v>21.55</v>
      </c>
      <c r="O106" s="194">
        <v>9.17</v>
      </c>
      <c r="P106" s="163">
        <v>6056</v>
      </c>
      <c r="Q106" s="163">
        <v>6056</v>
      </c>
      <c r="R106" s="163">
        <f t="shared" si="4"/>
        <v>6056</v>
      </c>
    </row>
    <row r="107" spans="1:19" x14ac:dyDescent="0.25">
      <c r="A107" s="247" t="s">
        <v>429</v>
      </c>
      <c r="B107" s="196" t="s">
        <v>430</v>
      </c>
      <c r="C107" s="197" t="s">
        <v>330</v>
      </c>
      <c r="D107" s="196" t="s">
        <v>1449</v>
      </c>
      <c r="E107" s="196" t="s">
        <v>1451</v>
      </c>
      <c r="F107" s="248" t="s">
        <v>196</v>
      </c>
      <c r="G107" s="163" t="s">
        <v>197</v>
      </c>
      <c r="H107" s="163"/>
      <c r="I107" s="163" t="s">
        <v>290</v>
      </c>
      <c r="J107" s="163" t="s">
        <v>291</v>
      </c>
      <c r="K107" s="163" t="s">
        <v>74</v>
      </c>
      <c r="L107" s="163">
        <v>5</v>
      </c>
      <c r="M107" s="163">
        <v>2011</v>
      </c>
      <c r="N107" s="194">
        <v>21.55</v>
      </c>
      <c r="O107" s="194">
        <v>9.17</v>
      </c>
      <c r="P107" s="163">
        <v>22</v>
      </c>
      <c r="Q107" s="163">
        <v>22</v>
      </c>
      <c r="R107" s="163">
        <f t="shared" si="4"/>
        <v>22</v>
      </c>
    </row>
    <row r="108" spans="1:19" x14ac:dyDescent="0.25">
      <c r="A108" s="247" t="s">
        <v>429</v>
      </c>
      <c r="B108" s="196" t="s">
        <v>430</v>
      </c>
      <c r="C108" s="197" t="s">
        <v>330</v>
      </c>
      <c r="D108" s="196" t="s">
        <v>1449</v>
      </c>
      <c r="E108" s="196" t="s">
        <v>1451</v>
      </c>
      <c r="F108" s="248" t="s">
        <v>196</v>
      </c>
      <c r="G108" s="163" t="s">
        <v>197</v>
      </c>
      <c r="H108" s="163"/>
      <c r="I108" s="163" t="s">
        <v>249</v>
      </c>
      <c r="J108" s="163" t="s">
        <v>250</v>
      </c>
      <c r="K108" s="163" t="s">
        <v>71</v>
      </c>
      <c r="L108" s="163">
        <v>6</v>
      </c>
      <c r="M108" s="163">
        <v>2011</v>
      </c>
      <c r="N108" s="194">
        <v>21.55</v>
      </c>
      <c r="O108" s="194">
        <v>9.17</v>
      </c>
      <c r="P108" s="163">
        <v>22</v>
      </c>
      <c r="Q108" s="163">
        <v>22</v>
      </c>
      <c r="R108" s="163">
        <f t="shared" si="4"/>
        <v>22</v>
      </c>
    </row>
    <row r="109" spans="1:19" x14ac:dyDescent="0.25">
      <c r="A109" s="247" t="s">
        <v>429</v>
      </c>
      <c r="B109" s="196" t="s">
        <v>430</v>
      </c>
      <c r="C109" s="197" t="s">
        <v>330</v>
      </c>
      <c r="D109" s="196" t="s">
        <v>1449</v>
      </c>
      <c r="E109" s="196" t="s">
        <v>1451</v>
      </c>
      <c r="F109" s="248" t="s">
        <v>196</v>
      </c>
      <c r="G109" s="163" t="s">
        <v>197</v>
      </c>
      <c r="H109" s="163"/>
      <c r="I109" s="163" t="s">
        <v>286</v>
      </c>
      <c r="J109" s="163" t="s">
        <v>124</v>
      </c>
      <c r="K109" s="163" t="s">
        <v>93</v>
      </c>
      <c r="L109" s="163">
        <v>7</v>
      </c>
      <c r="M109" s="163">
        <v>2011</v>
      </c>
      <c r="N109" s="194">
        <v>21.55</v>
      </c>
      <c r="O109" s="194">
        <v>9.17</v>
      </c>
      <c r="P109" s="163">
        <v>133</v>
      </c>
      <c r="Q109" s="163">
        <v>133</v>
      </c>
      <c r="R109" s="163">
        <f t="shared" si="4"/>
        <v>133</v>
      </c>
    </row>
    <row r="110" spans="1:19" x14ac:dyDescent="0.25">
      <c r="A110" s="247" t="s">
        <v>429</v>
      </c>
      <c r="B110" s="196" t="s">
        <v>430</v>
      </c>
      <c r="C110" s="197" t="s">
        <v>330</v>
      </c>
      <c r="D110" s="196" t="s">
        <v>1449</v>
      </c>
      <c r="E110" s="196" t="s">
        <v>1451</v>
      </c>
      <c r="F110" s="248" t="s">
        <v>196</v>
      </c>
      <c r="G110" s="163" t="s">
        <v>197</v>
      </c>
      <c r="H110" s="163"/>
      <c r="I110" s="163" t="s">
        <v>292</v>
      </c>
      <c r="J110" s="163" t="s">
        <v>293</v>
      </c>
      <c r="K110" s="163" t="s">
        <v>74</v>
      </c>
      <c r="L110" s="163">
        <v>8</v>
      </c>
      <c r="M110" s="163">
        <v>2011</v>
      </c>
      <c r="N110" s="194">
        <v>21.55</v>
      </c>
      <c r="O110" s="194">
        <v>9.17</v>
      </c>
      <c r="P110" s="163">
        <v>223</v>
      </c>
      <c r="Q110" s="163">
        <v>223</v>
      </c>
      <c r="R110" s="163">
        <f t="shared" si="4"/>
        <v>223</v>
      </c>
    </row>
    <row r="111" spans="1:19" x14ac:dyDescent="0.25">
      <c r="A111" s="247" t="s">
        <v>429</v>
      </c>
      <c r="B111" s="196" t="s">
        <v>430</v>
      </c>
      <c r="C111" s="197" t="s">
        <v>330</v>
      </c>
      <c r="D111" s="196" t="s">
        <v>1449</v>
      </c>
      <c r="E111" s="196" t="s">
        <v>1451</v>
      </c>
      <c r="F111" s="248" t="s">
        <v>196</v>
      </c>
      <c r="G111" s="163" t="s">
        <v>197</v>
      </c>
      <c r="H111" s="163"/>
      <c r="I111" s="163" t="s">
        <v>289</v>
      </c>
      <c r="J111" s="163" t="s">
        <v>70</v>
      </c>
      <c r="K111" s="163" t="s">
        <v>71</v>
      </c>
      <c r="L111" s="163">
        <v>9</v>
      </c>
      <c r="M111" s="163">
        <v>2011</v>
      </c>
      <c r="N111" s="194">
        <v>21.55</v>
      </c>
      <c r="O111" s="194">
        <v>9.17</v>
      </c>
      <c r="P111" s="163">
        <v>9493</v>
      </c>
      <c r="Q111" s="163">
        <v>9493</v>
      </c>
      <c r="R111" s="163">
        <f t="shared" si="4"/>
        <v>9493</v>
      </c>
    </row>
    <row r="112" spans="1:19" x14ac:dyDescent="0.25">
      <c r="A112" s="247" t="s">
        <v>429</v>
      </c>
      <c r="B112" s="196" t="s">
        <v>430</v>
      </c>
      <c r="C112" s="197" t="s">
        <v>330</v>
      </c>
      <c r="D112" s="196" t="s">
        <v>1449</v>
      </c>
      <c r="E112" s="196" t="s">
        <v>1451</v>
      </c>
      <c r="F112" s="248" t="s">
        <v>196</v>
      </c>
      <c r="G112" s="163" t="s">
        <v>197</v>
      </c>
      <c r="H112" s="163"/>
      <c r="I112" s="163" t="s">
        <v>294</v>
      </c>
      <c r="J112" s="163" t="s">
        <v>295</v>
      </c>
      <c r="K112" s="163" t="s">
        <v>74</v>
      </c>
      <c r="L112" s="163">
        <v>10</v>
      </c>
      <c r="M112" s="163">
        <v>2011</v>
      </c>
      <c r="N112" s="194">
        <v>21.55</v>
      </c>
      <c r="O112" s="194">
        <v>9.17</v>
      </c>
      <c r="P112" s="163">
        <v>2662</v>
      </c>
      <c r="Q112" s="163">
        <v>2662</v>
      </c>
      <c r="R112" s="163">
        <f t="shared" si="4"/>
        <v>2662</v>
      </c>
    </row>
    <row r="113" spans="1:19" x14ac:dyDescent="0.25">
      <c r="A113" s="247" t="s">
        <v>429</v>
      </c>
      <c r="B113" s="196" t="s">
        <v>430</v>
      </c>
      <c r="C113" s="197" t="s">
        <v>330</v>
      </c>
      <c r="D113" s="196" t="s">
        <v>1449</v>
      </c>
      <c r="E113" s="196" t="s">
        <v>1451</v>
      </c>
      <c r="F113" s="248" t="s">
        <v>196</v>
      </c>
      <c r="G113" s="163" t="s">
        <v>197</v>
      </c>
      <c r="H113" s="163"/>
      <c r="I113" s="163" t="s">
        <v>1389</v>
      </c>
      <c r="J113" s="163" t="s">
        <v>142</v>
      </c>
      <c r="K113" s="163" t="s">
        <v>74</v>
      </c>
      <c r="L113" s="163">
        <v>11</v>
      </c>
      <c r="M113" s="163">
        <v>2011</v>
      </c>
      <c r="N113" s="194">
        <v>21.55</v>
      </c>
      <c r="O113" s="194">
        <v>9.17</v>
      </c>
      <c r="P113" s="163">
        <v>22</v>
      </c>
      <c r="Q113" s="163">
        <v>22</v>
      </c>
      <c r="R113" s="163">
        <f t="shared" si="4"/>
        <v>22</v>
      </c>
    </row>
    <row r="114" spans="1:19" x14ac:dyDescent="0.25">
      <c r="A114" s="247" t="s">
        <v>429</v>
      </c>
      <c r="B114" s="196" t="s">
        <v>430</v>
      </c>
      <c r="C114" s="197" t="s">
        <v>330</v>
      </c>
      <c r="D114" s="196" t="s">
        <v>1449</v>
      </c>
      <c r="E114" s="196" t="s">
        <v>1451</v>
      </c>
      <c r="F114" s="248" t="s">
        <v>196</v>
      </c>
      <c r="G114" s="163" t="s">
        <v>197</v>
      </c>
      <c r="H114" s="163"/>
      <c r="I114" s="163" t="s">
        <v>158</v>
      </c>
      <c r="J114" s="163" t="s">
        <v>159</v>
      </c>
      <c r="K114" s="163" t="s">
        <v>86</v>
      </c>
      <c r="L114" s="163">
        <v>12</v>
      </c>
      <c r="M114" s="163">
        <v>2011</v>
      </c>
      <c r="N114" s="194">
        <v>21.55</v>
      </c>
      <c r="O114" s="194">
        <v>9.17</v>
      </c>
      <c r="P114" s="163">
        <v>1751</v>
      </c>
      <c r="Q114" s="163">
        <v>1751</v>
      </c>
      <c r="R114" s="163">
        <f t="shared" si="4"/>
        <v>1751</v>
      </c>
    </row>
    <row r="115" spans="1:19" x14ac:dyDescent="0.25">
      <c r="A115" s="247" t="s">
        <v>429</v>
      </c>
      <c r="B115" s="196" t="s">
        <v>430</v>
      </c>
      <c r="C115" s="197" t="s">
        <v>330</v>
      </c>
      <c r="D115" s="196" t="s">
        <v>1449</v>
      </c>
      <c r="E115" s="196" t="s">
        <v>1451</v>
      </c>
      <c r="F115" s="248" t="s">
        <v>196</v>
      </c>
      <c r="G115" s="163" t="s">
        <v>197</v>
      </c>
      <c r="H115" s="163"/>
      <c r="I115" s="163" t="s">
        <v>191</v>
      </c>
      <c r="J115" s="163" t="s">
        <v>88</v>
      </c>
      <c r="K115" s="163" t="s">
        <v>86</v>
      </c>
      <c r="L115" s="163">
        <v>13</v>
      </c>
      <c r="M115" s="163">
        <v>2011</v>
      </c>
      <c r="N115" s="194">
        <v>21.55</v>
      </c>
      <c r="O115" s="194">
        <v>9.17</v>
      </c>
      <c r="P115" s="163">
        <v>131</v>
      </c>
      <c r="Q115" s="163">
        <v>131</v>
      </c>
      <c r="R115" s="163">
        <f t="shared" si="4"/>
        <v>131</v>
      </c>
      <c r="S115">
        <f>SUM(R103:R115)</f>
        <v>22157</v>
      </c>
    </row>
    <row r="116" spans="1:19" ht="17.25" x14ac:dyDescent="0.25">
      <c r="A116" s="233" t="s">
        <v>1961</v>
      </c>
    </row>
    <row r="117" spans="1:19" ht="17.25" x14ac:dyDescent="0.25">
      <c r="A117" s="290" t="s">
        <v>1981</v>
      </c>
    </row>
  </sheetData>
  <mergeCells count="1">
    <mergeCell ref="A3:J3"/>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workbookViewId="0">
      <selection activeCell="A2" sqref="A2"/>
    </sheetView>
  </sheetViews>
  <sheetFormatPr defaultRowHeight="15" x14ac:dyDescent="0.25"/>
  <cols>
    <col min="1" max="3" width="9.140625" style="189"/>
    <col min="4" max="4" width="11" style="189" customWidth="1"/>
    <col min="5" max="5" width="9.140625" style="189"/>
    <col min="6" max="6" width="13" style="189" customWidth="1"/>
    <col min="7" max="8" width="9.140625" style="189"/>
  </cols>
  <sheetData>
    <row r="1" spans="1:18" ht="17.25" x14ac:dyDescent="0.25">
      <c r="A1" s="53" t="s">
        <v>1989</v>
      </c>
      <c r="B1"/>
      <c r="C1"/>
      <c r="D1"/>
      <c r="E1"/>
      <c r="F1"/>
      <c r="G1"/>
      <c r="H1"/>
    </row>
    <row r="2" spans="1:18" x14ac:dyDescent="0.25">
      <c r="A2" s="53" t="s">
        <v>1963</v>
      </c>
      <c r="B2"/>
      <c r="C2"/>
      <c r="D2"/>
      <c r="E2"/>
      <c r="F2"/>
      <c r="G2"/>
      <c r="H2"/>
    </row>
    <row r="3" spans="1:18" x14ac:dyDescent="0.25">
      <c r="A3" s="53" t="s">
        <v>1964</v>
      </c>
      <c r="B3"/>
      <c r="C3"/>
      <c r="D3"/>
      <c r="E3"/>
      <c r="F3"/>
      <c r="G3"/>
      <c r="H3"/>
    </row>
    <row r="4" spans="1:18" x14ac:dyDescent="0.25">
      <c r="A4" s="163" t="s">
        <v>1296</v>
      </c>
      <c r="B4" s="163" t="s">
        <v>323</v>
      </c>
      <c r="C4" s="163" t="s">
        <v>1830</v>
      </c>
      <c r="D4" s="163" t="s">
        <v>322</v>
      </c>
      <c r="E4" s="163" t="s">
        <v>1940</v>
      </c>
      <c r="F4" s="246" t="s">
        <v>167</v>
      </c>
      <c r="G4" s="163" t="s">
        <v>168</v>
      </c>
      <c r="H4" s="163" t="s">
        <v>169</v>
      </c>
      <c r="I4" s="163" t="s">
        <v>3</v>
      </c>
      <c r="J4" s="163" t="s">
        <v>4</v>
      </c>
      <c r="K4" s="163" t="s">
        <v>6</v>
      </c>
      <c r="L4" s="163" t="s">
        <v>2</v>
      </c>
      <c r="M4" s="163" t="s">
        <v>1</v>
      </c>
      <c r="N4" s="163" t="s">
        <v>1950</v>
      </c>
      <c r="O4" s="163" t="s">
        <v>1951</v>
      </c>
      <c r="P4" s="163" t="s">
        <v>1952</v>
      </c>
      <c r="Q4" s="163" t="s">
        <v>1956</v>
      </c>
      <c r="R4" s="163" t="s">
        <v>1962</v>
      </c>
    </row>
    <row r="5" spans="1:18" x14ac:dyDescent="0.25">
      <c r="A5" s="163" t="s">
        <v>487</v>
      </c>
      <c r="B5" s="163" t="s">
        <v>1295</v>
      </c>
      <c r="C5" s="197" t="s">
        <v>330</v>
      </c>
      <c r="D5" s="196" t="s">
        <v>1503</v>
      </c>
      <c r="E5" s="196" t="s">
        <v>1504</v>
      </c>
      <c r="F5" s="246">
        <v>2275050011</v>
      </c>
      <c r="G5" s="163" t="s">
        <v>199</v>
      </c>
      <c r="H5" s="163" t="s">
        <v>195</v>
      </c>
      <c r="I5" s="163" t="s">
        <v>92</v>
      </c>
      <c r="J5" s="163" t="s">
        <v>83</v>
      </c>
      <c r="K5" s="163" t="s">
        <v>93</v>
      </c>
      <c r="L5" s="163">
        <v>1</v>
      </c>
      <c r="M5" s="163">
        <v>2011</v>
      </c>
      <c r="N5" s="163">
        <v>19</v>
      </c>
      <c r="O5" s="163">
        <v>7</v>
      </c>
      <c r="P5" s="163">
        <v>427</v>
      </c>
      <c r="Q5" s="163">
        <v>427</v>
      </c>
      <c r="R5" s="163">
        <f t="shared" ref="R5:R47" si="0">SUM(P5:Q5)/2</f>
        <v>427</v>
      </c>
    </row>
    <row r="6" spans="1:18" x14ac:dyDescent="0.25">
      <c r="A6" s="163" t="s">
        <v>487</v>
      </c>
      <c r="B6" s="163" t="s">
        <v>1295</v>
      </c>
      <c r="C6" s="197" t="s">
        <v>330</v>
      </c>
      <c r="D6" s="196" t="s">
        <v>1503</v>
      </c>
      <c r="E6" s="196" t="s">
        <v>1504</v>
      </c>
      <c r="F6" s="251">
        <v>2275050011</v>
      </c>
      <c r="G6" s="243" t="s">
        <v>199</v>
      </c>
      <c r="H6" s="243" t="s">
        <v>195</v>
      </c>
      <c r="I6" s="163" t="s">
        <v>94</v>
      </c>
      <c r="J6" s="163" t="s">
        <v>95</v>
      </c>
      <c r="K6" s="163" t="s">
        <v>93</v>
      </c>
      <c r="L6" s="163">
        <v>3</v>
      </c>
      <c r="M6" s="163">
        <v>2011</v>
      </c>
      <c r="N6" s="163">
        <v>19</v>
      </c>
      <c r="O6" s="163">
        <v>7</v>
      </c>
      <c r="P6" s="163">
        <v>748</v>
      </c>
      <c r="Q6" s="163">
        <v>749</v>
      </c>
      <c r="R6" s="163">
        <f t="shared" si="0"/>
        <v>748.5</v>
      </c>
    </row>
    <row r="7" spans="1:18" x14ac:dyDescent="0.25">
      <c r="A7" s="163" t="s">
        <v>487</v>
      </c>
      <c r="B7" s="163" t="s">
        <v>1295</v>
      </c>
      <c r="C7" s="197" t="s">
        <v>330</v>
      </c>
      <c r="D7" s="196" t="s">
        <v>1503</v>
      </c>
      <c r="E7" s="196" t="s">
        <v>1504</v>
      </c>
      <c r="F7" s="251">
        <v>2275050011</v>
      </c>
      <c r="G7" s="243" t="s">
        <v>199</v>
      </c>
      <c r="H7" s="243" t="s">
        <v>195</v>
      </c>
      <c r="I7" s="163" t="s">
        <v>96</v>
      </c>
      <c r="J7" s="163" t="s">
        <v>80</v>
      </c>
      <c r="K7" s="163" t="s">
        <v>93</v>
      </c>
      <c r="L7" s="163">
        <v>4</v>
      </c>
      <c r="M7" s="163">
        <v>2011</v>
      </c>
      <c r="N7" s="163">
        <v>19</v>
      </c>
      <c r="O7" s="163">
        <v>7</v>
      </c>
      <c r="P7" s="163">
        <v>6133</v>
      </c>
      <c r="Q7" s="163">
        <v>6133</v>
      </c>
      <c r="R7" s="163">
        <f t="shared" si="0"/>
        <v>6133</v>
      </c>
    </row>
    <row r="8" spans="1:18" x14ac:dyDescent="0.25">
      <c r="A8" s="163" t="s">
        <v>487</v>
      </c>
      <c r="B8" s="163" t="s">
        <v>1295</v>
      </c>
      <c r="C8" s="197" t="s">
        <v>330</v>
      </c>
      <c r="D8" s="196" t="s">
        <v>1503</v>
      </c>
      <c r="E8" s="196" t="s">
        <v>1504</v>
      </c>
      <c r="F8" s="251">
        <v>2275050011</v>
      </c>
      <c r="G8" s="243" t="s">
        <v>199</v>
      </c>
      <c r="H8" s="243" t="s">
        <v>195</v>
      </c>
      <c r="I8" s="163" t="s">
        <v>97</v>
      </c>
      <c r="J8" s="163" t="s">
        <v>98</v>
      </c>
      <c r="K8" s="163" t="s">
        <v>93</v>
      </c>
      <c r="L8" s="163">
        <v>5</v>
      </c>
      <c r="M8" s="163">
        <v>2011</v>
      </c>
      <c r="N8" s="163">
        <v>19</v>
      </c>
      <c r="O8" s="163">
        <v>7</v>
      </c>
      <c r="P8" s="163">
        <v>1646</v>
      </c>
      <c r="Q8" s="163">
        <v>1646</v>
      </c>
      <c r="R8" s="163">
        <f t="shared" si="0"/>
        <v>1646</v>
      </c>
    </row>
    <row r="9" spans="1:18" x14ac:dyDescent="0.25">
      <c r="A9" s="163" t="s">
        <v>487</v>
      </c>
      <c r="B9" s="163" t="s">
        <v>1295</v>
      </c>
      <c r="C9" s="197" t="s">
        <v>330</v>
      </c>
      <c r="D9" s="196" t="s">
        <v>1503</v>
      </c>
      <c r="E9" s="196" t="s">
        <v>1504</v>
      </c>
      <c r="F9" s="251">
        <v>2275050011</v>
      </c>
      <c r="G9" s="243" t="s">
        <v>199</v>
      </c>
      <c r="H9" s="243" t="s">
        <v>195</v>
      </c>
      <c r="I9" s="163" t="s">
        <v>99</v>
      </c>
      <c r="J9" s="163" t="s">
        <v>98</v>
      </c>
      <c r="K9" s="163" t="s">
        <v>93</v>
      </c>
      <c r="L9" s="163">
        <v>6</v>
      </c>
      <c r="M9" s="163">
        <v>2011</v>
      </c>
      <c r="N9" s="163">
        <v>19</v>
      </c>
      <c r="O9" s="163">
        <v>7</v>
      </c>
      <c r="P9" s="163">
        <v>149</v>
      </c>
      <c r="Q9" s="163">
        <v>150</v>
      </c>
      <c r="R9" s="163">
        <f t="shared" si="0"/>
        <v>149.5</v>
      </c>
    </row>
    <row r="10" spans="1:18" x14ac:dyDescent="0.25">
      <c r="A10" s="163" t="s">
        <v>487</v>
      </c>
      <c r="B10" s="163" t="s">
        <v>1295</v>
      </c>
      <c r="C10" s="197" t="s">
        <v>330</v>
      </c>
      <c r="D10" s="196" t="s">
        <v>1503</v>
      </c>
      <c r="E10" s="196" t="s">
        <v>1504</v>
      </c>
      <c r="F10" s="250">
        <v>2275050011</v>
      </c>
      <c r="G10" s="243" t="s">
        <v>199</v>
      </c>
      <c r="H10" s="243" t="s">
        <v>195</v>
      </c>
      <c r="I10" s="163" t="s">
        <v>100</v>
      </c>
      <c r="J10" s="163" t="s">
        <v>83</v>
      </c>
      <c r="K10" s="163" t="s">
        <v>93</v>
      </c>
      <c r="L10" s="163">
        <v>8</v>
      </c>
      <c r="M10" s="163">
        <v>2011</v>
      </c>
      <c r="N10" s="163">
        <v>19</v>
      </c>
      <c r="O10" s="163">
        <v>7</v>
      </c>
      <c r="P10" s="163">
        <v>748</v>
      </c>
      <c r="Q10" s="163">
        <v>748</v>
      </c>
      <c r="R10" s="163">
        <f t="shared" si="0"/>
        <v>748</v>
      </c>
    </row>
    <row r="11" spans="1:18" x14ac:dyDescent="0.25">
      <c r="A11" s="163" t="s">
        <v>487</v>
      </c>
      <c r="B11" s="163" t="s">
        <v>1295</v>
      </c>
      <c r="C11" s="197" t="s">
        <v>330</v>
      </c>
      <c r="D11" s="196" t="s">
        <v>1503</v>
      </c>
      <c r="E11" s="196" t="s">
        <v>1504</v>
      </c>
      <c r="F11" s="250">
        <v>2275050011</v>
      </c>
      <c r="G11" s="243" t="s">
        <v>199</v>
      </c>
      <c r="H11" s="243" t="s">
        <v>195</v>
      </c>
      <c r="I11" s="163" t="s">
        <v>101</v>
      </c>
      <c r="J11" s="163" t="s">
        <v>83</v>
      </c>
      <c r="K11" s="163" t="s">
        <v>93</v>
      </c>
      <c r="L11" s="163">
        <v>9</v>
      </c>
      <c r="M11" s="163">
        <v>2011</v>
      </c>
      <c r="N11" s="163">
        <v>19</v>
      </c>
      <c r="O11" s="163">
        <v>7</v>
      </c>
      <c r="P11" s="163">
        <v>855</v>
      </c>
      <c r="Q11" s="163">
        <v>854</v>
      </c>
      <c r="R11" s="163">
        <f t="shared" si="0"/>
        <v>854.5</v>
      </c>
    </row>
    <row r="12" spans="1:18" x14ac:dyDescent="0.25">
      <c r="A12" s="163" t="s">
        <v>487</v>
      </c>
      <c r="B12" s="163" t="s">
        <v>1295</v>
      </c>
      <c r="C12" s="197" t="s">
        <v>330</v>
      </c>
      <c r="D12" s="196" t="s">
        <v>1503</v>
      </c>
      <c r="E12" s="196" t="s">
        <v>1504</v>
      </c>
      <c r="F12" s="250">
        <v>2275050011</v>
      </c>
      <c r="G12" s="243" t="s">
        <v>199</v>
      </c>
      <c r="H12" s="243" t="s">
        <v>195</v>
      </c>
      <c r="I12" s="163" t="s">
        <v>103</v>
      </c>
      <c r="J12" s="163" t="s">
        <v>83</v>
      </c>
      <c r="K12" s="163" t="s">
        <v>93</v>
      </c>
      <c r="L12" s="163">
        <v>10</v>
      </c>
      <c r="M12" s="163">
        <v>2011</v>
      </c>
      <c r="N12" s="163">
        <v>19</v>
      </c>
      <c r="O12" s="163">
        <v>7</v>
      </c>
      <c r="P12" s="163">
        <v>213</v>
      </c>
      <c r="Q12" s="163">
        <v>214</v>
      </c>
      <c r="R12" s="163">
        <f t="shared" si="0"/>
        <v>213.5</v>
      </c>
    </row>
    <row r="13" spans="1:18" x14ac:dyDescent="0.25">
      <c r="A13" s="163" t="s">
        <v>487</v>
      </c>
      <c r="B13" s="163" t="s">
        <v>1295</v>
      </c>
      <c r="C13" s="197" t="s">
        <v>330</v>
      </c>
      <c r="D13" s="196" t="s">
        <v>1503</v>
      </c>
      <c r="E13" s="196" t="s">
        <v>1504</v>
      </c>
      <c r="F13" s="250">
        <v>2275050011</v>
      </c>
      <c r="G13" s="243" t="s">
        <v>199</v>
      </c>
      <c r="H13" s="243" t="s">
        <v>195</v>
      </c>
      <c r="I13" s="163" t="s">
        <v>104</v>
      </c>
      <c r="J13" s="163" t="s">
        <v>83</v>
      </c>
      <c r="K13" s="163" t="s">
        <v>93</v>
      </c>
      <c r="L13" s="163">
        <v>11</v>
      </c>
      <c r="M13" s="163">
        <v>2011</v>
      </c>
      <c r="N13" s="163">
        <v>19</v>
      </c>
      <c r="O13" s="163">
        <v>7</v>
      </c>
      <c r="P13" s="163">
        <v>213</v>
      </c>
      <c r="Q13" s="163">
        <v>214</v>
      </c>
      <c r="R13" s="163">
        <f t="shared" si="0"/>
        <v>213.5</v>
      </c>
    </row>
    <row r="14" spans="1:18" x14ac:dyDescent="0.25">
      <c r="A14" s="163" t="s">
        <v>487</v>
      </c>
      <c r="B14" s="163" t="s">
        <v>1295</v>
      </c>
      <c r="C14" s="197" t="s">
        <v>330</v>
      </c>
      <c r="D14" s="196" t="s">
        <v>1503</v>
      </c>
      <c r="E14" s="196" t="s">
        <v>1504</v>
      </c>
      <c r="F14" s="250">
        <v>2275050011</v>
      </c>
      <c r="G14" s="243" t="s">
        <v>199</v>
      </c>
      <c r="H14" s="243" t="s">
        <v>195</v>
      </c>
      <c r="I14" s="163" t="s">
        <v>105</v>
      </c>
      <c r="J14" s="163" t="s">
        <v>83</v>
      </c>
      <c r="K14" s="163" t="s">
        <v>93</v>
      </c>
      <c r="L14" s="163">
        <v>12</v>
      </c>
      <c r="M14" s="163">
        <v>2011</v>
      </c>
      <c r="N14" s="163">
        <v>19</v>
      </c>
      <c r="O14" s="163">
        <v>7</v>
      </c>
      <c r="P14" s="163">
        <v>427</v>
      </c>
      <c r="Q14" s="163">
        <v>428</v>
      </c>
      <c r="R14" s="163">
        <f t="shared" si="0"/>
        <v>427.5</v>
      </c>
    </row>
    <row r="15" spans="1:18" x14ac:dyDescent="0.25">
      <c r="A15" s="163" t="s">
        <v>487</v>
      </c>
      <c r="B15" s="163" t="s">
        <v>1295</v>
      </c>
      <c r="C15" s="197" t="s">
        <v>330</v>
      </c>
      <c r="D15" s="196" t="s">
        <v>1503</v>
      </c>
      <c r="E15" s="196" t="s">
        <v>1504</v>
      </c>
      <c r="F15" s="250">
        <v>2275050011</v>
      </c>
      <c r="G15" s="243" t="s">
        <v>199</v>
      </c>
      <c r="H15" s="243" t="s">
        <v>195</v>
      </c>
      <c r="I15" s="163" t="s">
        <v>106</v>
      </c>
      <c r="J15" s="163" t="s">
        <v>83</v>
      </c>
      <c r="K15" s="163" t="s">
        <v>93</v>
      </c>
      <c r="L15" s="163">
        <v>13</v>
      </c>
      <c r="M15" s="163">
        <v>2011</v>
      </c>
      <c r="N15" s="163">
        <v>19</v>
      </c>
      <c r="O15" s="163">
        <v>7</v>
      </c>
      <c r="P15" s="163">
        <v>427</v>
      </c>
      <c r="Q15" s="163">
        <v>427</v>
      </c>
      <c r="R15" s="163">
        <f t="shared" si="0"/>
        <v>427</v>
      </c>
    </row>
    <row r="16" spans="1:18" x14ac:dyDescent="0.25">
      <c r="A16" s="163" t="s">
        <v>487</v>
      </c>
      <c r="B16" s="163" t="s">
        <v>1295</v>
      </c>
      <c r="C16" s="197" t="s">
        <v>330</v>
      </c>
      <c r="D16" s="196" t="s">
        <v>1503</v>
      </c>
      <c r="E16" s="196" t="s">
        <v>1504</v>
      </c>
      <c r="F16" s="250">
        <v>2275050011</v>
      </c>
      <c r="G16" s="243" t="s">
        <v>199</v>
      </c>
      <c r="H16" s="243" t="s">
        <v>195</v>
      </c>
      <c r="I16" s="163" t="s">
        <v>107</v>
      </c>
      <c r="J16" s="163" t="s">
        <v>98</v>
      </c>
      <c r="K16" s="163" t="s">
        <v>93</v>
      </c>
      <c r="L16" s="163">
        <v>17</v>
      </c>
      <c r="M16" s="163">
        <v>2011</v>
      </c>
      <c r="N16" s="163">
        <v>19</v>
      </c>
      <c r="O16" s="163">
        <v>7</v>
      </c>
      <c r="P16" s="163">
        <v>2094</v>
      </c>
      <c r="Q16" s="163">
        <v>2094</v>
      </c>
      <c r="R16" s="163">
        <f t="shared" si="0"/>
        <v>2094</v>
      </c>
    </row>
    <row r="17" spans="1:19" x14ac:dyDescent="0.25">
      <c r="A17" s="163" t="s">
        <v>487</v>
      </c>
      <c r="B17" s="163" t="s">
        <v>1295</v>
      </c>
      <c r="C17" s="197" t="s">
        <v>330</v>
      </c>
      <c r="D17" s="196" t="s">
        <v>1503</v>
      </c>
      <c r="E17" s="196" t="s">
        <v>1504</v>
      </c>
      <c r="F17" s="250">
        <v>2275050011</v>
      </c>
      <c r="G17" s="243" t="s">
        <v>199</v>
      </c>
      <c r="H17" s="243" t="s">
        <v>195</v>
      </c>
      <c r="I17" s="163" t="s">
        <v>109</v>
      </c>
      <c r="J17" s="163" t="s">
        <v>83</v>
      </c>
      <c r="K17" s="163" t="s">
        <v>93</v>
      </c>
      <c r="L17" s="163">
        <v>18</v>
      </c>
      <c r="M17" s="163">
        <v>2011</v>
      </c>
      <c r="N17" s="163">
        <v>19</v>
      </c>
      <c r="O17" s="163">
        <v>7</v>
      </c>
      <c r="P17" s="163">
        <v>149</v>
      </c>
      <c r="Q17" s="163">
        <v>150</v>
      </c>
      <c r="R17" s="163">
        <f t="shared" si="0"/>
        <v>149.5</v>
      </c>
    </row>
    <row r="18" spans="1:19" x14ac:dyDescent="0.25">
      <c r="A18" s="163" t="s">
        <v>487</v>
      </c>
      <c r="B18" s="163" t="s">
        <v>1295</v>
      </c>
      <c r="C18" s="197" t="s">
        <v>330</v>
      </c>
      <c r="D18" s="196" t="s">
        <v>1503</v>
      </c>
      <c r="E18" s="196" t="s">
        <v>1504</v>
      </c>
      <c r="F18" s="250">
        <v>2275050011</v>
      </c>
      <c r="G18" s="243" t="s">
        <v>199</v>
      </c>
      <c r="H18" s="243" t="s">
        <v>195</v>
      </c>
      <c r="I18" s="163" t="s">
        <v>110</v>
      </c>
      <c r="J18" s="163" t="s">
        <v>98</v>
      </c>
      <c r="K18" s="163" t="s">
        <v>93</v>
      </c>
      <c r="L18" s="163">
        <v>22</v>
      </c>
      <c r="M18" s="163">
        <v>2011</v>
      </c>
      <c r="N18" s="163">
        <v>19</v>
      </c>
      <c r="O18" s="163">
        <v>7</v>
      </c>
      <c r="P18" s="163">
        <v>897</v>
      </c>
      <c r="Q18" s="163">
        <v>897</v>
      </c>
      <c r="R18" s="163">
        <f t="shared" si="0"/>
        <v>897</v>
      </c>
    </row>
    <row r="19" spans="1:19" x14ac:dyDescent="0.25">
      <c r="A19" s="163" t="s">
        <v>487</v>
      </c>
      <c r="B19" s="163" t="s">
        <v>1295</v>
      </c>
      <c r="C19" s="197" t="s">
        <v>330</v>
      </c>
      <c r="D19" s="196" t="s">
        <v>1503</v>
      </c>
      <c r="E19" s="196" t="s">
        <v>1504</v>
      </c>
      <c r="F19" s="250">
        <v>2275050011</v>
      </c>
      <c r="G19" s="243" t="s">
        <v>199</v>
      </c>
      <c r="H19" s="243" t="s">
        <v>195</v>
      </c>
      <c r="I19" s="163" t="s">
        <v>111</v>
      </c>
      <c r="J19" s="163" t="s">
        <v>112</v>
      </c>
      <c r="K19" s="163" t="s">
        <v>93</v>
      </c>
      <c r="L19" s="163">
        <v>24</v>
      </c>
      <c r="M19" s="163">
        <v>2011</v>
      </c>
      <c r="N19" s="163">
        <v>19</v>
      </c>
      <c r="O19" s="163">
        <v>7</v>
      </c>
      <c r="P19" s="163">
        <v>1945</v>
      </c>
      <c r="Q19" s="163">
        <v>1945</v>
      </c>
      <c r="R19" s="163">
        <f t="shared" si="0"/>
        <v>1945</v>
      </c>
    </row>
    <row r="20" spans="1:19" x14ac:dyDescent="0.25">
      <c r="A20" s="163" t="s">
        <v>487</v>
      </c>
      <c r="B20" s="163" t="s">
        <v>1295</v>
      </c>
      <c r="C20" s="197" t="s">
        <v>330</v>
      </c>
      <c r="D20" s="196" t="s">
        <v>1503</v>
      </c>
      <c r="E20" s="196" t="s">
        <v>1504</v>
      </c>
      <c r="F20" s="250">
        <v>2275050011</v>
      </c>
      <c r="G20" s="243" t="s">
        <v>199</v>
      </c>
      <c r="H20" s="243" t="s">
        <v>195</v>
      </c>
      <c r="I20" s="163" t="s">
        <v>298</v>
      </c>
      <c r="J20" s="163" t="s">
        <v>83</v>
      </c>
      <c r="K20" s="163" t="s">
        <v>93</v>
      </c>
      <c r="L20" s="163">
        <v>26</v>
      </c>
      <c r="M20" s="163">
        <v>2011</v>
      </c>
      <c r="N20" s="163">
        <v>19</v>
      </c>
      <c r="O20" s="163">
        <v>7</v>
      </c>
      <c r="P20" s="163">
        <v>1367</v>
      </c>
      <c r="Q20" s="163">
        <v>1368</v>
      </c>
      <c r="R20" s="163">
        <f t="shared" si="0"/>
        <v>1367.5</v>
      </c>
    </row>
    <row r="21" spans="1:19" x14ac:dyDescent="0.25">
      <c r="A21" s="163" t="s">
        <v>487</v>
      </c>
      <c r="B21" s="163" t="s">
        <v>1295</v>
      </c>
      <c r="C21" s="197" t="s">
        <v>330</v>
      </c>
      <c r="D21" s="196" t="s">
        <v>1503</v>
      </c>
      <c r="E21" s="196" t="s">
        <v>1504</v>
      </c>
      <c r="F21" s="250">
        <v>2275050011</v>
      </c>
      <c r="G21" s="243" t="s">
        <v>199</v>
      </c>
      <c r="H21" s="243" t="s">
        <v>195</v>
      </c>
      <c r="I21" s="163" t="s">
        <v>123</v>
      </c>
      <c r="J21" s="163" t="s">
        <v>83</v>
      </c>
      <c r="K21" s="163" t="s">
        <v>93</v>
      </c>
      <c r="L21" s="163">
        <v>27</v>
      </c>
      <c r="M21" s="163">
        <v>2011</v>
      </c>
      <c r="N21" s="163">
        <v>19</v>
      </c>
      <c r="O21" s="163">
        <v>7</v>
      </c>
      <c r="P21" s="163">
        <v>299</v>
      </c>
      <c r="Q21" s="163">
        <v>300</v>
      </c>
      <c r="R21" s="163">
        <f t="shared" si="0"/>
        <v>299.5</v>
      </c>
    </row>
    <row r="22" spans="1:19" x14ac:dyDescent="0.25">
      <c r="A22" s="163" t="s">
        <v>487</v>
      </c>
      <c r="B22" s="163" t="s">
        <v>1295</v>
      </c>
      <c r="C22" s="197" t="s">
        <v>330</v>
      </c>
      <c r="D22" s="196" t="s">
        <v>1503</v>
      </c>
      <c r="E22" s="196" t="s">
        <v>1504</v>
      </c>
      <c r="F22" s="250">
        <v>2275050011</v>
      </c>
      <c r="G22" s="243" t="s">
        <v>199</v>
      </c>
      <c r="H22" s="243" t="s">
        <v>195</v>
      </c>
      <c r="I22" s="163" t="s">
        <v>113</v>
      </c>
      <c r="J22" s="163" t="s">
        <v>80</v>
      </c>
      <c r="K22" s="163" t="s">
        <v>93</v>
      </c>
      <c r="L22" s="163">
        <v>28</v>
      </c>
      <c r="M22" s="163">
        <v>2011</v>
      </c>
      <c r="N22" s="163">
        <v>19</v>
      </c>
      <c r="O22" s="163">
        <v>7</v>
      </c>
      <c r="P22" s="163">
        <v>5311</v>
      </c>
      <c r="Q22" s="163">
        <v>5312</v>
      </c>
      <c r="R22" s="163">
        <f t="shared" si="0"/>
        <v>5311.5</v>
      </c>
    </row>
    <row r="23" spans="1:19" x14ac:dyDescent="0.25">
      <c r="A23" s="163" t="s">
        <v>487</v>
      </c>
      <c r="B23" s="163" t="s">
        <v>1295</v>
      </c>
      <c r="C23" s="197" t="s">
        <v>330</v>
      </c>
      <c r="D23" s="196" t="s">
        <v>1503</v>
      </c>
      <c r="E23" s="196" t="s">
        <v>1504</v>
      </c>
      <c r="F23" s="250">
        <v>2275050011</v>
      </c>
      <c r="G23" s="243" t="s">
        <v>199</v>
      </c>
      <c r="H23" s="243" t="s">
        <v>195</v>
      </c>
      <c r="I23" s="163" t="s">
        <v>114</v>
      </c>
      <c r="J23" s="163" t="s">
        <v>80</v>
      </c>
      <c r="K23" s="163" t="s">
        <v>93</v>
      </c>
      <c r="L23" s="163">
        <v>29</v>
      </c>
      <c r="M23" s="163">
        <v>2011</v>
      </c>
      <c r="N23" s="163">
        <v>19</v>
      </c>
      <c r="O23" s="163">
        <v>7</v>
      </c>
      <c r="P23" s="163">
        <v>1281</v>
      </c>
      <c r="Q23" s="163">
        <v>1282</v>
      </c>
      <c r="R23" s="163">
        <f t="shared" si="0"/>
        <v>1281.5</v>
      </c>
    </row>
    <row r="24" spans="1:19" x14ac:dyDescent="0.25">
      <c r="A24" s="163" t="s">
        <v>487</v>
      </c>
      <c r="B24" s="163" t="s">
        <v>1295</v>
      </c>
      <c r="C24" s="197" t="s">
        <v>330</v>
      </c>
      <c r="D24" s="196" t="s">
        <v>1503</v>
      </c>
      <c r="E24" s="196" t="s">
        <v>1504</v>
      </c>
      <c r="F24" s="250">
        <v>2275050011</v>
      </c>
      <c r="G24" s="243" t="s">
        <v>199</v>
      </c>
      <c r="H24" s="243" t="s">
        <v>195</v>
      </c>
      <c r="I24" s="163" t="s">
        <v>116</v>
      </c>
      <c r="J24" s="163" t="s">
        <v>83</v>
      </c>
      <c r="K24" s="163" t="s">
        <v>93</v>
      </c>
      <c r="L24" s="163">
        <v>30</v>
      </c>
      <c r="M24" s="163">
        <v>2011</v>
      </c>
      <c r="N24" s="163">
        <v>19</v>
      </c>
      <c r="O24" s="163">
        <v>7</v>
      </c>
      <c r="P24" s="163">
        <v>1346</v>
      </c>
      <c r="Q24" s="163">
        <v>1347</v>
      </c>
      <c r="R24" s="163">
        <f t="shared" si="0"/>
        <v>1346.5</v>
      </c>
    </row>
    <row r="25" spans="1:19" x14ac:dyDescent="0.25">
      <c r="A25" s="163" t="s">
        <v>487</v>
      </c>
      <c r="B25" s="163" t="s">
        <v>1295</v>
      </c>
      <c r="C25" s="197" t="s">
        <v>330</v>
      </c>
      <c r="D25" s="196" t="s">
        <v>1503</v>
      </c>
      <c r="E25" s="196" t="s">
        <v>1504</v>
      </c>
      <c r="F25" s="250">
        <v>2275050011</v>
      </c>
      <c r="G25" s="243" t="s">
        <v>199</v>
      </c>
      <c r="H25" s="243" t="s">
        <v>195</v>
      </c>
      <c r="I25" s="163" t="s">
        <v>117</v>
      </c>
      <c r="J25" s="163" t="s">
        <v>98</v>
      </c>
      <c r="K25" s="163" t="s">
        <v>93</v>
      </c>
      <c r="L25" s="163">
        <v>31</v>
      </c>
      <c r="M25" s="163">
        <v>2011</v>
      </c>
      <c r="N25" s="163">
        <v>19</v>
      </c>
      <c r="O25" s="163">
        <v>7</v>
      </c>
      <c r="P25" s="163">
        <v>1281</v>
      </c>
      <c r="Q25" s="163">
        <v>1282</v>
      </c>
      <c r="R25" s="163">
        <f t="shared" si="0"/>
        <v>1281.5</v>
      </c>
    </row>
    <row r="26" spans="1:19" x14ac:dyDescent="0.25">
      <c r="A26" s="163" t="s">
        <v>487</v>
      </c>
      <c r="B26" s="163" t="s">
        <v>1295</v>
      </c>
      <c r="C26" s="197" t="s">
        <v>330</v>
      </c>
      <c r="D26" s="196" t="s">
        <v>1503</v>
      </c>
      <c r="E26" s="196" t="s">
        <v>1504</v>
      </c>
      <c r="F26" s="250">
        <v>2275050011</v>
      </c>
      <c r="G26" s="243" t="s">
        <v>199</v>
      </c>
      <c r="H26" s="243" t="s">
        <v>195</v>
      </c>
      <c r="I26" s="163" t="s">
        <v>120</v>
      </c>
      <c r="J26" s="163" t="s">
        <v>83</v>
      </c>
      <c r="K26" s="163" t="s">
        <v>93</v>
      </c>
      <c r="L26" s="163">
        <v>34</v>
      </c>
      <c r="M26" s="163">
        <v>2011</v>
      </c>
      <c r="N26" s="163">
        <v>19</v>
      </c>
      <c r="O26" s="163">
        <v>7</v>
      </c>
      <c r="P26" s="163">
        <v>2563</v>
      </c>
      <c r="Q26" s="163">
        <v>2564</v>
      </c>
      <c r="R26" s="163">
        <f t="shared" si="0"/>
        <v>2563.5</v>
      </c>
    </row>
    <row r="27" spans="1:19" x14ac:dyDescent="0.25">
      <c r="A27" s="163" t="s">
        <v>487</v>
      </c>
      <c r="B27" s="163" t="s">
        <v>1295</v>
      </c>
      <c r="C27" s="197" t="s">
        <v>330</v>
      </c>
      <c r="D27" s="196" t="s">
        <v>1503</v>
      </c>
      <c r="E27" s="196" t="s">
        <v>1504</v>
      </c>
      <c r="F27" s="250">
        <v>2275050011</v>
      </c>
      <c r="G27" s="243" t="s">
        <v>199</v>
      </c>
      <c r="H27" s="243" t="s">
        <v>195</v>
      </c>
      <c r="I27" s="163" t="s">
        <v>121</v>
      </c>
      <c r="J27" s="163" t="s">
        <v>83</v>
      </c>
      <c r="K27" s="163" t="s">
        <v>93</v>
      </c>
      <c r="L27" s="163">
        <v>35</v>
      </c>
      <c r="M27" s="163">
        <v>2011</v>
      </c>
      <c r="N27" s="163">
        <v>19</v>
      </c>
      <c r="O27" s="163">
        <v>7</v>
      </c>
      <c r="P27" s="163">
        <v>2542</v>
      </c>
      <c r="Q27" s="163">
        <v>2543</v>
      </c>
      <c r="R27" s="163">
        <f t="shared" si="0"/>
        <v>2542.5</v>
      </c>
    </row>
    <row r="28" spans="1:19" x14ac:dyDescent="0.25">
      <c r="A28" s="163" t="s">
        <v>487</v>
      </c>
      <c r="B28" s="163" t="s">
        <v>1295</v>
      </c>
      <c r="C28" s="197" t="s">
        <v>330</v>
      </c>
      <c r="D28" s="196" t="s">
        <v>1503</v>
      </c>
      <c r="E28" s="196" t="s">
        <v>1504</v>
      </c>
      <c r="F28" s="246">
        <v>2275050011</v>
      </c>
      <c r="G28" s="163" t="s">
        <v>199</v>
      </c>
      <c r="H28" s="163" t="s">
        <v>195</v>
      </c>
      <c r="I28" s="163" t="s">
        <v>79</v>
      </c>
      <c r="J28" s="163" t="s">
        <v>80</v>
      </c>
      <c r="K28" s="163" t="s">
        <v>81</v>
      </c>
      <c r="L28" s="163">
        <v>37</v>
      </c>
      <c r="M28" s="163">
        <v>2011</v>
      </c>
      <c r="N28" s="163">
        <v>19</v>
      </c>
      <c r="O28" s="163">
        <v>7</v>
      </c>
      <c r="P28" s="163">
        <v>30</v>
      </c>
      <c r="Q28" s="163">
        <v>31</v>
      </c>
      <c r="R28" s="163">
        <f t="shared" si="0"/>
        <v>30.5</v>
      </c>
      <c r="S28">
        <f>SUM(R5:R28)</f>
        <v>33098</v>
      </c>
    </row>
    <row r="29" spans="1:19" x14ac:dyDescent="0.25">
      <c r="A29" s="163" t="s">
        <v>487</v>
      </c>
      <c r="B29" s="163" t="s">
        <v>1295</v>
      </c>
      <c r="C29" s="197" t="s">
        <v>330</v>
      </c>
      <c r="D29" s="196" t="s">
        <v>1503</v>
      </c>
      <c r="E29" s="196" t="s">
        <v>1504</v>
      </c>
      <c r="F29" s="249" t="s">
        <v>196</v>
      </c>
      <c r="G29" s="163" t="s">
        <v>197</v>
      </c>
      <c r="H29" s="163"/>
      <c r="I29" s="163" t="s">
        <v>303</v>
      </c>
      <c r="J29" s="163" t="s">
        <v>85</v>
      </c>
      <c r="K29" s="163" t="s">
        <v>81</v>
      </c>
      <c r="L29" s="163">
        <v>21</v>
      </c>
      <c r="M29" s="163">
        <v>2011</v>
      </c>
      <c r="N29" s="163">
        <v>19</v>
      </c>
      <c r="O29" s="163">
        <v>7</v>
      </c>
      <c r="P29" s="163">
        <v>535</v>
      </c>
      <c r="Q29" s="163">
        <v>536</v>
      </c>
      <c r="R29" s="163">
        <f t="shared" si="0"/>
        <v>535.5</v>
      </c>
    </row>
    <row r="30" spans="1:19" x14ac:dyDescent="0.25">
      <c r="A30" s="163" t="s">
        <v>487</v>
      </c>
      <c r="B30" s="163" t="s">
        <v>1295</v>
      </c>
      <c r="C30" s="197" t="s">
        <v>330</v>
      </c>
      <c r="D30" s="196" t="s">
        <v>1503</v>
      </c>
      <c r="E30" s="196" t="s">
        <v>1504</v>
      </c>
      <c r="F30" s="246" t="s">
        <v>196</v>
      </c>
      <c r="G30" s="163" t="s">
        <v>197</v>
      </c>
      <c r="H30" s="163"/>
      <c r="I30" s="163" t="s">
        <v>191</v>
      </c>
      <c r="J30" s="163" t="s">
        <v>88</v>
      </c>
      <c r="K30" s="163" t="s">
        <v>86</v>
      </c>
      <c r="L30" s="163">
        <v>39</v>
      </c>
      <c r="M30" s="163">
        <v>2011</v>
      </c>
      <c r="N30" s="163">
        <v>19</v>
      </c>
      <c r="O30" s="163">
        <v>7</v>
      </c>
      <c r="P30" s="163">
        <v>56</v>
      </c>
      <c r="Q30" s="163">
        <v>57</v>
      </c>
      <c r="R30" s="163">
        <f t="shared" si="0"/>
        <v>56.5</v>
      </c>
      <c r="S30">
        <f>SUM(R29:R30)</f>
        <v>592</v>
      </c>
    </row>
    <row r="31" spans="1:19" x14ac:dyDescent="0.25">
      <c r="A31" s="163" t="s">
        <v>487</v>
      </c>
      <c r="B31" s="163" t="s">
        <v>1295</v>
      </c>
      <c r="C31" s="197" t="s">
        <v>330</v>
      </c>
      <c r="D31" s="196" t="s">
        <v>1503</v>
      </c>
      <c r="E31" s="196" t="s">
        <v>1504</v>
      </c>
      <c r="F31" s="246" t="s">
        <v>165</v>
      </c>
      <c r="G31" s="163" t="s">
        <v>166</v>
      </c>
      <c r="H31" s="163" t="s">
        <v>170</v>
      </c>
      <c r="I31" s="163" t="s">
        <v>276</v>
      </c>
      <c r="J31" s="163" t="s">
        <v>26</v>
      </c>
      <c r="K31" s="163" t="s">
        <v>11</v>
      </c>
      <c r="L31" s="163">
        <v>38</v>
      </c>
      <c r="M31" s="163">
        <v>2011</v>
      </c>
      <c r="N31" s="163">
        <v>19</v>
      </c>
      <c r="O31" s="163">
        <v>7</v>
      </c>
      <c r="P31" s="163">
        <v>23</v>
      </c>
      <c r="Q31" s="163">
        <v>24</v>
      </c>
      <c r="R31" s="163">
        <f t="shared" si="0"/>
        <v>23.5</v>
      </c>
      <c r="S31">
        <f>R31</f>
        <v>23.5</v>
      </c>
    </row>
    <row r="32" spans="1:19" x14ac:dyDescent="0.25">
      <c r="A32" s="163" t="s">
        <v>487</v>
      </c>
      <c r="B32" s="163" t="s">
        <v>1295</v>
      </c>
      <c r="C32" s="197" t="s">
        <v>330</v>
      </c>
      <c r="D32" s="196" t="s">
        <v>1503</v>
      </c>
      <c r="E32" s="196" t="s">
        <v>1504</v>
      </c>
      <c r="F32" s="250" t="s">
        <v>198</v>
      </c>
      <c r="G32" s="243" t="s">
        <v>199</v>
      </c>
      <c r="H32" s="243" t="s">
        <v>194</v>
      </c>
      <c r="I32" s="163" t="s">
        <v>156</v>
      </c>
      <c r="J32" s="163" t="s">
        <v>85</v>
      </c>
      <c r="K32" s="163" t="s">
        <v>81</v>
      </c>
      <c r="L32" s="163">
        <v>2</v>
      </c>
      <c r="M32" s="163">
        <v>2011</v>
      </c>
      <c r="N32" s="163">
        <v>19</v>
      </c>
      <c r="O32" s="163">
        <v>7</v>
      </c>
      <c r="P32" s="163">
        <v>30</v>
      </c>
      <c r="Q32" s="163">
        <v>31</v>
      </c>
      <c r="R32" s="163">
        <f t="shared" si="0"/>
        <v>30.5</v>
      </c>
    </row>
    <row r="33" spans="1:19" x14ac:dyDescent="0.25">
      <c r="A33" s="163" t="s">
        <v>487</v>
      </c>
      <c r="B33" s="163" t="s">
        <v>1295</v>
      </c>
      <c r="C33" s="197" t="s">
        <v>330</v>
      </c>
      <c r="D33" s="196" t="s">
        <v>1503</v>
      </c>
      <c r="E33" s="196" t="s">
        <v>1504</v>
      </c>
      <c r="F33" s="246" t="s">
        <v>198</v>
      </c>
      <c r="G33" s="163" t="s">
        <v>199</v>
      </c>
      <c r="H33" s="163" t="s">
        <v>194</v>
      </c>
      <c r="I33" s="163" t="s">
        <v>125</v>
      </c>
      <c r="J33" s="163" t="s">
        <v>126</v>
      </c>
      <c r="K33" s="163" t="s">
        <v>74</v>
      </c>
      <c r="L33" s="163">
        <v>7</v>
      </c>
      <c r="M33" s="163">
        <v>2011</v>
      </c>
      <c r="N33" s="163">
        <v>19</v>
      </c>
      <c r="O33" s="163">
        <v>7</v>
      </c>
      <c r="P33" s="163">
        <v>299</v>
      </c>
      <c r="Q33" s="163">
        <v>300</v>
      </c>
      <c r="R33" s="163">
        <f t="shared" si="0"/>
        <v>299.5</v>
      </c>
    </row>
    <row r="34" spans="1:19" x14ac:dyDescent="0.25">
      <c r="A34" s="163" t="s">
        <v>487</v>
      </c>
      <c r="B34" s="163" t="s">
        <v>1295</v>
      </c>
      <c r="C34" s="197" t="s">
        <v>330</v>
      </c>
      <c r="D34" s="196" t="s">
        <v>1503</v>
      </c>
      <c r="E34" s="196" t="s">
        <v>1504</v>
      </c>
      <c r="F34" s="246" t="s">
        <v>198</v>
      </c>
      <c r="G34" s="163" t="s">
        <v>199</v>
      </c>
      <c r="H34" s="163" t="s">
        <v>194</v>
      </c>
      <c r="I34" s="163" t="s">
        <v>129</v>
      </c>
      <c r="J34" s="163" t="s">
        <v>78</v>
      </c>
      <c r="K34" s="163" t="s">
        <v>74</v>
      </c>
      <c r="L34" s="163">
        <v>14</v>
      </c>
      <c r="M34" s="163">
        <v>2011</v>
      </c>
      <c r="N34" s="163">
        <v>19</v>
      </c>
      <c r="O34" s="163">
        <v>7</v>
      </c>
      <c r="P34" s="163">
        <v>213</v>
      </c>
      <c r="Q34" s="163">
        <v>214</v>
      </c>
      <c r="R34" s="163">
        <f t="shared" si="0"/>
        <v>213.5</v>
      </c>
    </row>
    <row r="35" spans="1:19" x14ac:dyDescent="0.25">
      <c r="A35" s="163" t="s">
        <v>487</v>
      </c>
      <c r="B35" s="163" t="s">
        <v>1295</v>
      </c>
      <c r="C35" s="197" t="s">
        <v>330</v>
      </c>
      <c r="D35" s="196" t="s">
        <v>1503</v>
      </c>
      <c r="E35" s="196" t="s">
        <v>1504</v>
      </c>
      <c r="F35" s="246" t="s">
        <v>198</v>
      </c>
      <c r="G35" s="163" t="s">
        <v>199</v>
      </c>
      <c r="H35" s="163" t="s">
        <v>194</v>
      </c>
      <c r="I35" s="163" t="s">
        <v>177</v>
      </c>
      <c r="J35" s="163" t="s">
        <v>28</v>
      </c>
      <c r="K35" s="163" t="s">
        <v>11</v>
      </c>
      <c r="L35" s="163">
        <v>15</v>
      </c>
      <c r="M35" s="163">
        <v>2011</v>
      </c>
      <c r="N35" s="163">
        <v>19</v>
      </c>
      <c r="O35" s="163">
        <v>7</v>
      </c>
      <c r="P35" s="163">
        <v>1372</v>
      </c>
      <c r="Q35" s="163">
        <v>1373</v>
      </c>
      <c r="R35" s="163">
        <f t="shared" si="0"/>
        <v>1372.5</v>
      </c>
    </row>
    <row r="36" spans="1:19" x14ac:dyDescent="0.25">
      <c r="A36" s="163" t="s">
        <v>487</v>
      </c>
      <c r="B36" s="163" t="s">
        <v>1295</v>
      </c>
      <c r="C36" s="197" t="s">
        <v>330</v>
      </c>
      <c r="D36" s="196" t="s">
        <v>1503</v>
      </c>
      <c r="E36" s="196" t="s">
        <v>1504</v>
      </c>
      <c r="F36" s="246" t="s">
        <v>198</v>
      </c>
      <c r="G36" s="163" t="s">
        <v>199</v>
      </c>
      <c r="H36" s="163" t="s">
        <v>194</v>
      </c>
      <c r="I36" s="163" t="s">
        <v>179</v>
      </c>
      <c r="J36" s="163" t="s">
        <v>31</v>
      </c>
      <c r="K36" s="163" t="s">
        <v>11</v>
      </c>
      <c r="L36" s="163">
        <v>16</v>
      </c>
      <c r="M36" s="163">
        <v>2011</v>
      </c>
      <c r="N36" s="163">
        <v>19</v>
      </c>
      <c r="O36" s="163">
        <v>7</v>
      </c>
      <c r="P36" s="163">
        <v>655</v>
      </c>
      <c r="Q36" s="163">
        <v>656</v>
      </c>
      <c r="R36" s="163">
        <f t="shared" si="0"/>
        <v>655.5</v>
      </c>
    </row>
    <row r="37" spans="1:19" x14ac:dyDescent="0.25">
      <c r="A37" s="163" t="s">
        <v>487</v>
      </c>
      <c r="B37" s="163" t="s">
        <v>1295</v>
      </c>
      <c r="C37" s="197" t="s">
        <v>330</v>
      </c>
      <c r="D37" s="196" t="s">
        <v>1503</v>
      </c>
      <c r="E37" s="196" t="s">
        <v>1504</v>
      </c>
      <c r="F37" s="246" t="s">
        <v>198</v>
      </c>
      <c r="G37" s="163" t="s">
        <v>199</v>
      </c>
      <c r="H37" s="163" t="s">
        <v>194</v>
      </c>
      <c r="I37" s="163" t="s">
        <v>130</v>
      </c>
      <c r="J37" s="163" t="s">
        <v>128</v>
      </c>
      <c r="K37" s="163" t="s">
        <v>74</v>
      </c>
      <c r="L37" s="163">
        <v>19</v>
      </c>
      <c r="M37" s="163">
        <v>2011</v>
      </c>
      <c r="N37" s="163">
        <v>19</v>
      </c>
      <c r="O37" s="163">
        <v>7</v>
      </c>
      <c r="P37" s="163">
        <v>748</v>
      </c>
      <c r="Q37" s="163">
        <v>748</v>
      </c>
      <c r="R37" s="163">
        <f t="shared" si="0"/>
        <v>748</v>
      </c>
    </row>
    <row r="38" spans="1:19" x14ac:dyDescent="0.25">
      <c r="A38" s="163" t="s">
        <v>487</v>
      </c>
      <c r="B38" s="163" t="s">
        <v>1295</v>
      </c>
      <c r="C38" s="197" t="s">
        <v>330</v>
      </c>
      <c r="D38" s="196" t="s">
        <v>1503</v>
      </c>
      <c r="E38" s="196" t="s">
        <v>1504</v>
      </c>
      <c r="F38" s="249" t="s">
        <v>198</v>
      </c>
      <c r="G38" s="163" t="s">
        <v>199</v>
      </c>
      <c r="H38" s="163" t="s">
        <v>194</v>
      </c>
      <c r="I38" s="163" t="s">
        <v>318</v>
      </c>
      <c r="J38" s="163" t="s">
        <v>85</v>
      </c>
      <c r="K38" s="163" t="s">
        <v>81</v>
      </c>
      <c r="L38" s="163">
        <v>20</v>
      </c>
      <c r="M38" s="163">
        <v>2011</v>
      </c>
      <c r="N38" s="163">
        <v>19</v>
      </c>
      <c r="O38" s="163">
        <v>7</v>
      </c>
      <c r="P38" s="163">
        <v>387</v>
      </c>
      <c r="Q38" s="163">
        <v>387</v>
      </c>
      <c r="R38" s="163">
        <f t="shared" si="0"/>
        <v>387</v>
      </c>
    </row>
    <row r="39" spans="1:19" x14ac:dyDescent="0.25">
      <c r="A39" s="163" t="s">
        <v>487</v>
      </c>
      <c r="B39" s="163" t="s">
        <v>1295</v>
      </c>
      <c r="C39" s="197" t="s">
        <v>330</v>
      </c>
      <c r="D39" s="196" t="s">
        <v>1503</v>
      </c>
      <c r="E39" s="196" t="s">
        <v>1504</v>
      </c>
      <c r="F39" s="246" t="s">
        <v>198</v>
      </c>
      <c r="G39" s="163" t="s">
        <v>199</v>
      </c>
      <c r="H39" s="163" t="s">
        <v>194</v>
      </c>
      <c r="I39" s="163" t="s">
        <v>75</v>
      </c>
      <c r="J39" s="163" t="s">
        <v>76</v>
      </c>
      <c r="K39" s="163" t="s">
        <v>74</v>
      </c>
      <c r="L39" s="163">
        <v>23</v>
      </c>
      <c r="M39" s="163">
        <v>2011</v>
      </c>
      <c r="N39" s="163">
        <v>19</v>
      </c>
      <c r="O39" s="163">
        <v>7</v>
      </c>
      <c r="P39" s="163">
        <v>213</v>
      </c>
      <c r="Q39" s="163">
        <v>214</v>
      </c>
      <c r="R39" s="163">
        <f t="shared" si="0"/>
        <v>213.5</v>
      </c>
    </row>
    <row r="40" spans="1:19" x14ac:dyDescent="0.25">
      <c r="A40" s="163" t="s">
        <v>487</v>
      </c>
      <c r="B40" s="163" t="s">
        <v>1295</v>
      </c>
      <c r="C40" s="197" t="s">
        <v>330</v>
      </c>
      <c r="D40" s="196" t="s">
        <v>1503</v>
      </c>
      <c r="E40" s="196" t="s">
        <v>1504</v>
      </c>
      <c r="F40" s="246" t="s">
        <v>198</v>
      </c>
      <c r="G40" s="163" t="s">
        <v>199</v>
      </c>
      <c r="H40" s="163" t="s">
        <v>194</v>
      </c>
      <c r="I40" s="163" t="s">
        <v>133</v>
      </c>
      <c r="J40" s="163" t="s">
        <v>1391</v>
      </c>
      <c r="K40" s="163" t="s">
        <v>74</v>
      </c>
      <c r="L40" s="163">
        <v>25</v>
      </c>
      <c r="M40" s="163">
        <v>2011</v>
      </c>
      <c r="N40" s="163">
        <v>19</v>
      </c>
      <c r="O40" s="163">
        <v>7</v>
      </c>
      <c r="P40" s="163">
        <v>361</v>
      </c>
      <c r="Q40" s="163">
        <v>360</v>
      </c>
      <c r="R40" s="163">
        <f t="shared" si="0"/>
        <v>360.5</v>
      </c>
    </row>
    <row r="41" spans="1:19" x14ac:dyDescent="0.25">
      <c r="A41" s="163" t="s">
        <v>487</v>
      </c>
      <c r="B41" s="163" t="s">
        <v>1295</v>
      </c>
      <c r="C41" s="197" t="s">
        <v>330</v>
      </c>
      <c r="D41" s="196" t="s">
        <v>1503</v>
      </c>
      <c r="E41" s="196" t="s">
        <v>1504</v>
      </c>
      <c r="F41" s="246" t="s">
        <v>198</v>
      </c>
      <c r="G41" s="163" t="s">
        <v>199</v>
      </c>
      <c r="H41" s="163" t="s">
        <v>194</v>
      </c>
      <c r="I41" s="163" t="s">
        <v>141</v>
      </c>
      <c r="J41" s="163" t="s">
        <v>142</v>
      </c>
      <c r="K41" s="163" t="s">
        <v>74</v>
      </c>
      <c r="L41" s="163">
        <v>32</v>
      </c>
      <c r="M41" s="163">
        <v>2011</v>
      </c>
      <c r="N41" s="163">
        <v>19</v>
      </c>
      <c r="O41" s="163">
        <v>7</v>
      </c>
      <c r="P41" s="163">
        <v>1047</v>
      </c>
      <c r="Q41" s="163">
        <v>1047</v>
      </c>
      <c r="R41" s="163">
        <f t="shared" si="0"/>
        <v>1047</v>
      </c>
    </row>
    <row r="42" spans="1:19" x14ac:dyDescent="0.25">
      <c r="A42" s="163" t="s">
        <v>487</v>
      </c>
      <c r="B42" s="163" t="s">
        <v>1295</v>
      </c>
      <c r="C42" s="197" t="s">
        <v>330</v>
      </c>
      <c r="D42" s="196" t="s">
        <v>1503</v>
      </c>
      <c r="E42" s="196" t="s">
        <v>1504</v>
      </c>
      <c r="F42" s="246" t="s">
        <v>198</v>
      </c>
      <c r="G42" s="163" t="s">
        <v>199</v>
      </c>
      <c r="H42" s="163" t="s">
        <v>194</v>
      </c>
      <c r="I42" s="163" t="s">
        <v>143</v>
      </c>
      <c r="J42" s="163" t="s">
        <v>124</v>
      </c>
      <c r="K42" s="163" t="s">
        <v>74</v>
      </c>
      <c r="L42" s="163">
        <v>33</v>
      </c>
      <c r="M42" s="163">
        <v>2011</v>
      </c>
      <c r="N42" s="163">
        <v>19</v>
      </c>
      <c r="O42" s="163">
        <v>7</v>
      </c>
      <c r="P42" s="163">
        <v>149</v>
      </c>
      <c r="Q42" s="163">
        <v>150</v>
      </c>
      <c r="R42" s="163">
        <f t="shared" si="0"/>
        <v>149.5</v>
      </c>
    </row>
    <row r="43" spans="1:19" x14ac:dyDescent="0.25">
      <c r="A43" s="163" t="s">
        <v>487</v>
      </c>
      <c r="B43" s="163" t="s">
        <v>1295</v>
      </c>
      <c r="C43" s="197" t="s">
        <v>330</v>
      </c>
      <c r="D43" s="196" t="s">
        <v>1503</v>
      </c>
      <c r="E43" s="196" t="s">
        <v>1504</v>
      </c>
      <c r="F43" s="246" t="s">
        <v>198</v>
      </c>
      <c r="G43" s="163" t="s">
        <v>199</v>
      </c>
      <c r="H43" s="163" t="s">
        <v>194</v>
      </c>
      <c r="I43" s="163" t="s">
        <v>145</v>
      </c>
      <c r="J43" s="163" t="s">
        <v>146</v>
      </c>
      <c r="K43" s="163" t="s">
        <v>74</v>
      </c>
      <c r="L43" s="163">
        <v>36</v>
      </c>
      <c r="M43" s="163">
        <v>2011</v>
      </c>
      <c r="N43" s="163">
        <v>19</v>
      </c>
      <c r="O43" s="163">
        <v>7</v>
      </c>
      <c r="P43" s="163">
        <v>427</v>
      </c>
      <c r="Q43" s="163">
        <v>427</v>
      </c>
      <c r="R43" s="163">
        <f t="shared" si="0"/>
        <v>427</v>
      </c>
    </row>
    <row r="44" spans="1:19" x14ac:dyDescent="0.25">
      <c r="A44" s="163" t="s">
        <v>487</v>
      </c>
      <c r="B44" s="163" t="s">
        <v>1295</v>
      </c>
      <c r="C44" s="197" t="s">
        <v>330</v>
      </c>
      <c r="D44" s="196" t="s">
        <v>1503</v>
      </c>
      <c r="E44" s="196" t="s">
        <v>1504</v>
      </c>
      <c r="F44" s="246" t="s">
        <v>198</v>
      </c>
      <c r="G44" s="163" t="s">
        <v>199</v>
      </c>
      <c r="H44" s="163" t="s">
        <v>194</v>
      </c>
      <c r="I44" s="163" t="s">
        <v>320</v>
      </c>
      <c r="J44" s="163" t="s">
        <v>140</v>
      </c>
      <c r="K44" s="163" t="s">
        <v>74</v>
      </c>
      <c r="L44" s="163">
        <v>40</v>
      </c>
      <c r="M44" s="163">
        <v>2011</v>
      </c>
      <c r="N44" s="163">
        <v>19</v>
      </c>
      <c r="O44" s="163">
        <v>7</v>
      </c>
      <c r="P44" s="163">
        <v>150</v>
      </c>
      <c r="Q44" s="163">
        <v>150</v>
      </c>
      <c r="R44" s="163">
        <f t="shared" si="0"/>
        <v>150</v>
      </c>
    </row>
    <row r="45" spans="1:19" x14ac:dyDescent="0.25">
      <c r="A45" s="163" t="s">
        <v>487</v>
      </c>
      <c r="B45" s="163" t="s">
        <v>1295</v>
      </c>
      <c r="C45" s="197" t="s">
        <v>330</v>
      </c>
      <c r="D45" s="196" t="s">
        <v>1503</v>
      </c>
      <c r="E45" s="196" t="s">
        <v>1504</v>
      </c>
      <c r="F45" s="252" t="s">
        <v>198</v>
      </c>
      <c r="G45" s="166" t="s">
        <v>199</v>
      </c>
      <c r="H45" s="166" t="s">
        <v>194</v>
      </c>
      <c r="I45" s="163" t="s">
        <v>157</v>
      </c>
      <c r="J45" s="163" t="s">
        <v>85</v>
      </c>
      <c r="K45" s="163" t="s">
        <v>81</v>
      </c>
      <c r="L45" s="163">
        <v>41</v>
      </c>
      <c r="M45" s="163">
        <v>2011</v>
      </c>
      <c r="N45" s="163">
        <v>19</v>
      </c>
      <c r="O45" s="163">
        <v>7</v>
      </c>
      <c r="P45" s="163">
        <v>30</v>
      </c>
      <c r="Q45" s="163">
        <v>31</v>
      </c>
      <c r="R45" s="163">
        <f t="shared" si="0"/>
        <v>30.5</v>
      </c>
    </row>
    <row r="46" spans="1:19" x14ac:dyDescent="0.25">
      <c r="A46" s="163" t="s">
        <v>487</v>
      </c>
      <c r="B46" s="163" t="s">
        <v>1295</v>
      </c>
      <c r="C46" s="197" t="s">
        <v>330</v>
      </c>
      <c r="D46" s="196" t="s">
        <v>1503</v>
      </c>
      <c r="E46" s="196" t="s">
        <v>1504</v>
      </c>
      <c r="F46" s="246" t="s">
        <v>198</v>
      </c>
      <c r="G46" s="163" t="s">
        <v>199</v>
      </c>
      <c r="H46" s="163" t="s">
        <v>194</v>
      </c>
      <c r="I46" s="163" t="s">
        <v>135</v>
      </c>
      <c r="J46" s="163" t="s">
        <v>136</v>
      </c>
      <c r="K46" s="163" t="s">
        <v>74</v>
      </c>
      <c r="L46" s="163">
        <v>42</v>
      </c>
      <c r="M46" s="163">
        <v>2011</v>
      </c>
      <c r="N46" s="163">
        <v>19</v>
      </c>
      <c r="O46" s="163">
        <v>7</v>
      </c>
      <c r="P46" s="163">
        <v>213</v>
      </c>
      <c r="Q46" s="163">
        <v>214</v>
      </c>
      <c r="R46" s="163">
        <f t="shared" si="0"/>
        <v>213.5</v>
      </c>
    </row>
    <row r="47" spans="1:19" x14ac:dyDescent="0.25">
      <c r="A47" s="163" t="s">
        <v>487</v>
      </c>
      <c r="B47" s="163" t="s">
        <v>1295</v>
      </c>
      <c r="C47" s="197" t="s">
        <v>330</v>
      </c>
      <c r="D47" s="196" t="s">
        <v>1503</v>
      </c>
      <c r="E47" s="196" t="s">
        <v>1504</v>
      </c>
      <c r="F47" s="246" t="s">
        <v>192</v>
      </c>
      <c r="G47" s="163" t="s">
        <v>193</v>
      </c>
      <c r="H47" s="163" t="s">
        <v>194</v>
      </c>
      <c r="I47" s="163" t="s">
        <v>147</v>
      </c>
      <c r="J47" s="163" t="s">
        <v>142</v>
      </c>
      <c r="K47" s="163" t="s">
        <v>74</v>
      </c>
      <c r="L47" s="163">
        <v>43</v>
      </c>
      <c r="M47" s="163">
        <v>2011</v>
      </c>
      <c r="N47" s="163">
        <v>19</v>
      </c>
      <c r="O47" s="163">
        <v>7</v>
      </c>
      <c r="P47" s="163">
        <v>872</v>
      </c>
      <c r="Q47" s="163">
        <v>872</v>
      </c>
      <c r="R47" s="163">
        <f t="shared" si="0"/>
        <v>872</v>
      </c>
      <c r="S47">
        <f>SUM(R32:R47)</f>
        <v>7170</v>
      </c>
    </row>
    <row r="48" spans="1:19" ht="17.25" x14ac:dyDescent="0.25">
      <c r="A48" s="233" t="s">
        <v>1961</v>
      </c>
    </row>
  </sheetData>
  <sortState ref="A5:R47">
    <sortCondition ref="F5:F47"/>
  </sortState>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
  <sheetViews>
    <sheetView workbookViewId="0">
      <selection activeCell="A2" sqref="A2"/>
    </sheetView>
  </sheetViews>
  <sheetFormatPr defaultRowHeight="15" x14ac:dyDescent="0.25"/>
  <cols>
    <col min="1" max="3" width="9.140625" style="189"/>
    <col min="4" max="4" width="5.85546875" style="189" customWidth="1"/>
    <col min="5" max="5" width="20" style="189" customWidth="1"/>
    <col min="6" max="6" width="12" style="110" customWidth="1"/>
    <col min="7" max="8" width="9.140625" style="110"/>
    <col min="9" max="9" width="6.28515625" customWidth="1"/>
    <col min="10" max="10" width="3.42578125" customWidth="1"/>
    <col min="13" max="13" width="4.5703125" customWidth="1"/>
    <col min="14" max="14" width="3.28515625" customWidth="1"/>
    <col min="15" max="15" width="4.42578125" customWidth="1"/>
    <col min="16" max="16" width="6" customWidth="1"/>
    <col min="17" max="17" width="5.5703125" customWidth="1"/>
    <col min="25" max="25" width="11.7109375" customWidth="1"/>
  </cols>
  <sheetData>
    <row r="1" spans="1:27" s="189" customFormat="1" ht="15.75" customHeight="1" x14ac:dyDescent="0.25">
      <c r="A1" s="53" t="s">
        <v>1990</v>
      </c>
      <c r="B1" s="283"/>
      <c r="C1" s="283"/>
      <c r="D1" s="283"/>
      <c r="E1" s="283"/>
      <c r="F1" s="283"/>
      <c r="G1" s="283"/>
      <c r="H1" s="283"/>
      <c r="I1" s="283"/>
      <c r="J1" s="283"/>
      <c r="K1" s="283"/>
      <c r="L1" s="283"/>
    </row>
    <row r="2" spans="1:27" s="189" customFormat="1" x14ac:dyDescent="0.25">
      <c r="A2" s="53" t="s">
        <v>1963</v>
      </c>
      <c r="B2" s="283"/>
      <c r="C2" s="283"/>
      <c r="D2" s="283"/>
      <c r="E2" s="283"/>
      <c r="F2" s="283"/>
      <c r="G2" s="283"/>
      <c r="H2" s="283"/>
      <c r="I2" s="283"/>
      <c r="J2" s="283"/>
      <c r="K2" s="283"/>
      <c r="L2" s="283"/>
    </row>
    <row r="3" spans="1:27" s="189" customFormat="1" x14ac:dyDescent="0.25">
      <c r="A3" s="336" t="s">
        <v>1964</v>
      </c>
      <c r="B3" s="335"/>
      <c r="C3" s="335"/>
      <c r="D3" s="335"/>
      <c r="E3" s="335"/>
      <c r="F3" s="335"/>
      <c r="G3" s="335"/>
      <c r="H3" s="335"/>
      <c r="I3" s="335"/>
      <c r="J3" s="335"/>
      <c r="K3" s="335"/>
      <c r="L3" s="335"/>
    </row>
    <row r="4" spans="1:27" s="290" customFormat="1" ht="15.75" thickBot="1" x14ac:dyDescent="0.3">
      <c r="A4" s="105" t="s">
        <v>1296</v>
      </c>
      <c r="B4" s="162" t="s">
        <v>323</v>
      </c>
      <c r="C4" s="162" t="s">
        <v>322</v>
      </c>
      <c r="D4" s="162" t="s">
        <v>1940</v>
      </c>
      <c r="E4" s="162" t="s">
        <v>1982</v>
      </c>
      <c r="F4" s="323" t="s">
        <v>167</v>
      </c>
      <c r="G4" s="162" t="s">
        <v>168</v>
      </c>
      <c r="H4" s="162" t="s">
        <v>169</v>
      </c>
      <c r="I4" s="240" t="s">
        <v>1</v>
      </c>
      <c r="J4" s="240" t="s">
        <v>2</v>
      </c>
      <c r="K4" s="240" t="s">
        <v>3</v>
      </c>
      <c r="L4" s="240" t="s">
        <v>4</v>
      </c>
      <c r="M4" s="240" t="s">
        <v>5</v>
      </c>
      <c r="N4" s="240" t="s">
        <v>6</v>
      </c>
      <c r="O4" s="240" t="s">
        <v>7</v>
      </c>
      <c r="P4" s="240" t="s">
        <v>0</v>
      </c>
      <c r="Q4" s="240" t="s">
        <v>2</v>
      </c>
      <c r="R4" s="240" t="s">
        <v>1</v>
      </c>
      <c r="S4" s="263" t="s">
        <v>1950</v>
      </c>
      <c r="T4" s="263" t="s">
        <v>1951</v>
      </c>
      <c r="U4" s="260" t="s">
        <v>1952</v>
      </c>
      <c r="V4" s="240" t="s">
        <v>1953</v>
      </c>
      <c r="W4" s="240" t="s">
        <v>1954</v>
      </c>
      <c r="X4" s="240" t="s">
        <v>1955</v>
      </c>
      <c r="Y4" s="324" t="s">
        <v>1956</v>
      </c>
      <c r="Z4" s="326" t="s">
        <v>1962</v>
      </c>
    </row>
    <row r="5" spans="1:27" s="98" customFormat="1" ht="35.25" customHeight="1" x14ac:dyDescent="0.25">
      <c r="A5" s="320" t="s">
        <v>486</v>
      </c>
      <c r="B5" s="301" t="s">
        <v>1945</v>
      </c>
      <c r="C5" s="321" t="s">
        <v>330</v>
      </c>
      <c r="D5" s="301" t="s">
        <v>1461</v>
      </c>
      <c r="E5" s="301" t="s">
        <v>1463</v>
      </c>
      <c r="F5" s="322">
        <v>2275050011</v>
      </c>
      <c r="G5" s="99" t="s">
        <v>199</v>
      </c>
      <c r="H5" s="99" t="s">
        <v>195</v>
      </c>
      <c r="I5" s="235">
        <v>2011</v>
      </c>
      <c r="J5" s="235">
        <v>3</v>
      </c>
      <c r="K5" s="235" t="s">
        <v>102</v>
      </c>
      <c r="L5" s="235" t="s">
        <v>98</v>
      </c>
      <c r="M5" s="235" t="s">
        <v>21</v>
      </c>
      <c r="N5" s="235" t="s">
        <v>93</v>
      </c>
      <c r="O5" s="235" t="s">
        <v>12</v>
      </c>
      <c r="P5" s="235">
        <v>1</v>
      </c>
      <c r="Q5" s="235">
        <v>3</v>
      </c>
      <c r="R5" s="235">
        <v>2011</v>
      </c>
      <c r="S5" s="236">
        <v>19</v>
      </c>
      <c r="T5" s="236">
        <v>7</v>
      </c>
      <c r="U5" s="273">
        <v>1236</v>
      </c>
      <c r="V5" s="273">
        <v>0</v>
      </c>
      <c r="W5" s="273">
        <v>0</v>
      </c>
      <c r="X5" s="273">
        <v>0</v>
      </c>
      <c r="Y5" s="258">
        <v>1236</v>
      </c>
      <c r="Z5" s="325">
        <f t="shared" ref="Z5:Z18" si="0">SUM(U5:Y5)/2</f>
        <v>1236</v>
      </c>
    </row>
    <row r="6" spans="1:27" s="98" customFormat="1" ht="35.25" customHeight="1" x14ac:dyDescent="0.25">
      <c r="A6" s="195" t="s">
        <v>486</v>
      </c>
      <c r="B6" s="196" t="s">
        <v>1945</v>
      </c>
      <c r="C6" s="197" t="s">
        <v>330</v>
      </c>
      <c r="D6" s="196" t="s">
        <v>1461</v>
      </c>
      <c r="E6" s="196" t="s">
        <v>1463</v>
      </c>
      <c r="F6" s="246">
        <v>2275050011</v>
      </c>
      <c r="G6" s="163" t="s">
        <v>199</v>
      </c>
      <c r="H6" s="163" t="s">
        <v>195</v>
      </c>
      <c r="I6" s="194">
        <v>2011</v>
      </c>
      <c r="J6" s="194">
        <v>8</v>
      </c>
      <c r="K6" s="194" t="s">
        <v>278</v>
      </c>
      <c r="L6" s="194" t="s">
        <v>83</v>
      </c>
      <c r="M6" s="194" t="s">
        <v>21</v>
      </c>
      <c r="N6" s="194" t="s">
        <v>93</v>
      </c>
      <c r="O6" s="194" t="s">
        <v>18</v>
      </c>
      <c r="P6" s="194">
        <v>1</v>
      </c>
      <c r="Q6" s="194">
        <v>8</v>
      </c>
      <c r="R6" s="194">
        <v>2011</v>
      </c>
      <c r="S6" s="267">
        <v>19</v>
      </c>
      <c r="T6" s="267">
        <v>7</v>
      </c>
      <c r="U6" s="256">
        <v>1332</v>
      </c>
      <c r="V6" s="256">
        <v>0</v>
      </c>
      <c r="W6" s="256">
        <v>0</v>
      </c>
      <c r="X6" s="256">
        <v>0</v>
      </c>
      <c r="Y6" s="242">
        <v>1332</v>
      </c>
      <c r="Z6" s="84">
        <f t="shared" si="0"/>
        <v>1332</v>
      </c>
    </row>
    <row r="7" spans="1:27" x14ac:dyDescent="0.25">
      <c r="A7" s="195" t="s">
        <v>486</v>
      </c>
      <c r="B7" s="196" t="s">
        <v>1945</v>
      </c>
      <c r="C7" s="197" t="s">
        <v>330</v>
      </c>
      <c r="D7" s="196" t="s">
        <v>1461</v>
      </c>
      <c r="E7" s="196" t="s">
        <v>1463</v>
      </c>
      <c r="F7" s="246">
        <v>2275050011</v>
      </c>
      <c r="G7" s="163" t="s">
        <v>199</v>
      </c>
      <c r="H7" s="163" t="s">
        <v>195</v>
      </c>
      <c r="I7" s="194">
        <v>2011</v>
      </c>
      <c r="J7" s="194">
        <v>9</v>
      </c>
      <c r="K7" s="194" t="s">
        <v>113</v>
      </c>
      <c r="L7" s="194" t="s">
        <v>80</v>
      </c>
      <c r="M7" s="194" t="s">
        <v>21</v>
      </c>
      <c r="N7" s="194" t="s">
        <v>93</v>
      </c>
      <c r="O7" s="194" t="s">
        <v>12</v>
      </c>
      <c r="P7" s="194">
        <v>1</v>
      </c>
      <c r="Q7" s="194">
        <v>9</v>
      </c>
      <c r="R7" s="194">
        <v>2011</v>
      </c>
      <c r="S7" s="267">
        <v>19</v>
      </c>
      <c r="T7" s="267">
        <v>7</v>
      </c>
      <c r="U7" s="256">
        <v>16646</v>
      </c>
      <c r="V7" s="256">
        <v>0</v>
      </c>
      <c r="W7" s="256">
        <v>0</v>
      </c>
      <c r="X7" s="256">
        <v>0</v>
      </c>
      <c r="Y7" s="242">
        <v>16646</v>
      </c>
      <c r="Z7" s="84">
        <f t="shared" si="0"/>
        <v>16646</v>
      </c>
    </row>
    <row r="8" spans="1:27" x14ac:dyDescent="0.25">
      <c r="A8" s="195" t="s">
        <v>486</v>
      </c>
      <c r="B8" s="196" t="s">
        <v>1945</v>
      </c>
      <c r="C8" s="197" t="s">
        <v>330</v>
      </c>
      <c r="D8" s="196" t="s">
        <v>1461</v>
      </c>
      <c r="E8" s="196" t="s">
        <v>1463</v>
      </c>
      <c r="F8" s="246">
        <v>2275050011</v>
      </c>
      <c r="G8" s="163" t="s">
        <v>199</v>
      </c>
      <c r="H8" s="163" t="s">
        <v>195</v>
      </c>
      <c r="I8" s="194">
        <v>2011</v>
      </c>
      <c r="J8" s="194">
        <v>10</v>
      </c>
      <c r="K8" s="194" t="s">
        <v>117</v>
      </c>
      <c r="L8" s="194" t="s">
        <v>98</v>
      </c>
      <c r="M8" s="194" t="s">
        <v>21</v>
      </c>
      <c r="N8" s="194" t="s">
        <v>93</v>
      </c>
      <c r="O8" s="194" t="s">
        <v>18</v>
      </c>
      <c r="P8" s="194">
        <v>1</v>
      </c>
      <c r="Q8" s="194">
        <v>10</v>
      </c>
      <c r="R8" s="194">
        <v>2011</v>
      </c>
      <c r="S8" s="267">
        <v>19</v>
      </c>
      <c r="T8" s="267">
        <v>7</v>
      </c>
      <c r="U8" s="256">
        <v>1332</v>
      </c>
      <c r="V8" s="256">
        <v>0</v>
      </c>
      <c r="W8" s="256">
        <v>0</v>
      </c>
      <c r="X8" s="256">
        <v>0</v>
      </c>
      <c r="Y8" s="242">
        <v>1332</v>
      </c>
      <c r="Z8" s="84">
        <f t="shared" si="0"/>
        <v>1332</v>
      </c>
    </row>
    <row r="9" spans="1:27" x14ac:dyDescent="0.25">
      <c r="A9" s="195" t="s">
        <v>486</v>
      </c>
      <c r="B9" s="196" t="s">
        <v>1945</v>
      </c>
      <c r="C9" s="197" t="s">
        <v>330</v>
      </c>
      <c r="D9" s="196" t="s">
        <v>1461</v>
      </c>
      <c r="E9" s="196" t="s">
        <v>1463</v>
      </c>
      <c r="F9" s="246">
        <v>2275050011</v>
      </c>
      <c r="G9" s="163" t="s">
        <v>199</v>
      </c>
      <c r="H9" s="163" t="s">
        <v>195</v>
      </c>
      <c r="I9" s="194">
        <v>2011</v>
      </c>
      <c r="J9" s="194">
        <v>13</v>
      </c>
      <c r="K9" s="194" t="s">
        <v>79</v>
      </c>
      <c r="L9" s="194" t="s">
        <v>80</v>
      </c>
      <c r="M9" s="194" t="s">
        <v>21</v>
      </c>
      <c r="N9" s="194" t="s">
        <v>81</v>
      </c>
      <c r="O9" s="194" t="s">
        <v>12</v>
      </c>
      <c r="P9" s="194">
        <v>1</v>
      </c>
      <c r="Q9" s="194">
        <v>13</v>
      </c>
      <c r="R9" s="194">
        <v>2011</v>
      </c>
      <c r="S9" s="267">
        <v>19</v>
      </c>
      <c r="T9" s="267">
        <v>7</v>
      </c>
      <c r="U9" s="256">
        <v>285</v>
      </c>
      <c r="V9" s="256">
        <v>0</v>
      </c>
      <c r="W9" s="256">
        <v>0</v>
      </c>
      <c r="X9" s="256">
        <v>0</v>
      </c>
      <c r="Y9" s="242">
        <v>286</v>
      </c>
      <c r="Z9" s="84">
        <f t="shared" si="0"/>
        <v>285.5</v>
      </c>
      <c r="AA9">
        <f>SUM(Z5:Z9)</f>
        <v>20831.5</v>
      </c>
    </row>
    <row r="10" spans="1:27" x14ac:dyDescent="0.25">
      <c r="A10" s="195" t="s">
        <v>486</v>
      </c>
      <c r="B10" s="196" t="s">
        <v>1945</v>
      </c>
      <c r="C10" s="197" t="s">
        <v>330</v>
      </c>
      <c r="D10" s="196" t="s">
        <v>1461</v>
      </c>
      <c r="E10" s="196" t="s">
        <v>1463</v>
      </c>
      <c r="F10" s="246" t="s">
        <v>198</v>
      </c>
      <c r="G10" s="163" t="s">
        <v>199</v>
      </c>
      <c r="H10" s="163" t="s">
        <v>194</v>
      </c>
      <c r="I10" s="194">
        <v>2011</v>
      </c>
      <c r="J10" s="194">
        <v>1</v>
      </c>
      <c r="K10" s="194" t="s">
        <v>188</v>
      </c>
      <c r="L10" s="194" t="s">
        <v>189</v>
      </c>
      <c r="M10" s="194" t="s">
        <v>21</v>
      </c>
      <c r="N10" s="194" t="s">
        <v>11</v>
      </c>
      <c r="O10" s="194" t="s">
        <v>12</v>
      </c>
      <c r="P10" s="194">
        <v>1</v>
      </c>
      <c r="Q10" s="194">
        <v>1</v>
      </c>
      <c r="R10" s="194">
        <v>2011</v>
      </c>
      <c r="S10" s="267">
        <v>19</v>
      </c>
      <c r="T10" s="267">
        <v>7</v>
      </c>
      <c r="U10" s="256">
        <v>1</v>
      </c>
      <c r="V10" s="256">
        <v>0</v>
      </c>
      <c r="W10" s="256">
        <v>0</v>
      </c>
      <c r="X10" s="256">
        <v>0</v>
      </c>
      <c r="Y10" s="242">
        <v>1</v>
      </c>
      <c r="Z10" s="84">
        <f t="shared" si="0"/>
        <v>1</v>
      </c>
    </row>
    <row r="11" spans="1:27" x14ac:dyDescent="0.25">
      <c r="A11" s="195" t="s">
        <v>486</v>
      </c>
      <c r="B11" s="196" t="s">
        <v>1945</v>
      </c>
      <c r="C11" s="197" t="s">
        <v>330</v>
      </c>
      <c r="D11" s="196" t="s">
        <v>1461</v>
      </c>
      <c r="E11" s="196" t="s">
        <v>1463</v>
      </c>
      <c r="F11" s="246" t="s">
        <v>198</v>
      </c>
      <c r="G11" s="163" t="s">
        <v>199</v>
      </c>
      <c r="H11" s="163" t="s">
        <v>194</v>
      </c>
      <c r="I11" s="194">
        <v>2011</v>
      </c>
      <c r="J11" s="194">
        <v>2</v>
      </c>
      <c r="K11" s="194" t="s">
        <v>125</v>
      </c>
      <c r="L11" s="194" t="s">
        <v>126</v>
      </c>
      <c r="M11" s="194" t="s">
        <v>10</v>
      </c>
      <c r="N11" s="194" t="s">
        <v>74</v>
      </c>
      <c r="O11" s="194" t="s">
        <v>18</v>
      </c>
      <c r="P11" s="194">
        <v>1</v>
      </c>
      <c r="Q11" s="194">
        <v>2</v>
      </c>
      <c r="R11" s="194">
        <v>2011</v>
      </c>
      <c r="S11" s="267">
        <v>19</v>
      </c>
      <c r="T11" s="267">
        <v>7</v>
      </c>
      <c r="U11" s="256">
        <v>1</v>
      </c>
      <c r="V11" s="256">
        <v>0</v>
      </c>
      <c r="W11" s="256">
        <v>0</v>
      </c>
      <c r="X11" s="256">
        <v>0</v>
      </c>
      <c r="Y11" s="242">
        <v>1</v>
      </c>
      <c r="Z11" s="84">
        <f t="shared" si="0"/>
        <v>1</v>
      </c>
    </row>
    <row r="12" spans="1:27" x14ac:dyDescent="0.25">
      <c r="A12" s="195" t="s">
        <v>486</v>
      </c>
      <c r="B12" s="196" t="s">
        <v>1945</v>
      </c>
      <c r="C12" s="197" t="s">
        <v>330</v>
      </c>
      <c r="D12" s="196" t="s">
        <v>1461</v>
      </c>
      <c r="E12" s="196" t="s">
        <v>1463</v>
      </c>
      <c r="F12" s="246" t="s">
        <v>198</v>
      </c>
      <c r="G12" s="163" t="s">
        <v>199</v>
      </c>
      <c r="H12" s="163" t="s">
        <v>194</v>
      </c>
      <c r="I12" s="194">
        <v>2011</v>
      </c>
      <c r="J12" s="194">
        <v>4</v>
      </c>
      <c r="K12" s="194" t="s">
        <v>177</v>
      </c>
      <c r="L12" s="194" t="s">
        <v>28</v>
      </c>
      <c r="M12" s="194" t="s">
        <v>21</v>
      </c>
      <c r="N12" s="194" t="s">
        <v>11</v>
      </c>
      <c r="O12" s="194" t="s">
        <v>18</v>
      </c>
      <c r="P12" s="194">
        <v>1</v>
      </c>
      <c r="Q12" s="194">
        <v>4</v>
      </c>
      <c r="R12" s="194">
        <v>2011</v>
      </c>
      <c r="S12" s="267">
        <v>19</v>
      </c>
      <c r="T12" s="267">
        <v>7</v>
      </c>
      <c r="U12" s="256">
        <v>2162</v>
      </c>
      <c r="V12" s="256">
        <v>0</v>
      </c>
      <c r="W12" s="256">
        <v>0</v>
      </c>
      <c r="X12" s="256">
        <v>0</v>
      </c>
      <c r="Y12" s="242">
        <v>2163</v>
      </c>
      <c r="Z12" s="84">
        <f t="shared" si="0"/>
        <v>2162.5</v>
      </c>
    </row>
    <row r="13" spans="1:27" x14ac:dyDescent="0.25">
      <c r="A13" s="195" t="s">
        <v>486</v>
      </c>
      <c r="B13" s="196" t="s">
        <v>1945</v>
      </c>
      <c r="C13" s="197" t="s">
        <v>330</v>
      </c>
      <c r="D13" s="196" t="s">
        <v>1461</v>
      </c>
      <c r="E13" s="196" t="s">
        <v>1463</v>
      </c>
      <c r="F13" s="246" t="s">
        <v>198</v>
      </c>
      <c r="G13" s="163" t="s">
        <v>199</v>
      </c>
      <c r="H13" s="163" t="s">
        <v>194</v>
      </c>
      <c r="I13" s="194">
        <v>2011</v>
      </c>
      <c r="J13" s="194">
        <v>5</v>
      </c>
      <c r="K13" s="194" t="s">
        <v>35</v>
      </c>
      <c r="L13" s="194" t="s">
        <v>36</v>
      </c>
      <c r="M13" s="194" t="s">
        <v>21</v>
      </c>
      <c r="N13" s="194" t="s">
        <v>11</v>
      </c>
      <c r="O13" s="194" t="s">
        <v>12</v>
      </c>
      <c r="P13" s="194">
        <v>1</v>
      </c>
      <c r="Q13" s="194">
        <v>5</v>
      </c>
      <c r="R13" s="194">
        <v>2011</v>
      </c>
      <c r="S13" s="267">
        <v>19</v>
      </c>
      <c r="T13" s="267">
        <v>7</v>
      </c>
      <c r="U13" s="256">
        <v>285</v>
      </c>
      <c r="V13" s="256">
        <v>0</v>
      </c>
      <c r="W13" s="256">
        <v>0</v>
      </c>
      <c r="X13" s="256">
        <v>0</v>
      </c>
      <c r="Y13" s="242">
        <v>286</v>
      </c>
      <c r="Z13" s="84">
        <f t="shared" si="0"/>
        <v>285.5</v>
      </c>
    </row>
    <row r="14" spans="1:27" x14ac:dyDescent="0.25">
      <c r="A14" s="195" t="s">
        <v>486</v>
      </c>
      <c r="B14" s="196" t="s">
        <v>1945</v>
      </c>
      <c r="C14" s="197" t="s">
        <v>330</v>
      </c>
      <c r="D14" s="196" t="s">
        <v>1461</v>
      </c>
      <c r="E14" s="196" t="s">
        <v>1463</v>
      </c>
      <c r="F14" s="246" t="s">
        <v>198</v>
      </c>
      <c r="G14" s="163" t="s">
        <v>199</v>
      </c>
      <c r="H14" s="163" t="s">
        <v>194</v>
      </c>
      <c r="I14" s="194">
        <v>2011</v>
      </c>
      <c r="J14" s="194">
        <v>6</v>
      </c>
      <c r="K14" s="194" t="s">
        <v>1393</v>
      </c>
      <c r="L14" s="194" t="s">
        <v>1348</v>
      </c>
      <c r="M14" s="194" t="s">
        <v>21</v>
      </c>
      <c r="N14" s="194" t="s">
        <v>11</v>
      </c>
      <c r="O14" s="194" t="s">
        <v>18</v>
      </c>
      <c r="P14" s="194">
        <v>1</v>
      </c>
      <c r="Q14" s="194">
        <v>6</v>
      </c>
      <c r="R14" s="194">
        <v>2011</v>
      </c>
      <c r="S14" s="267">
        <v>19</v>
      </c>
      <c r="T14" s="267">
        <v>7</v>
      </c>
      <c r="U14" s="256">
        <v>1</v>
      </c>
      <c r="V14" s="256">
        <v>0</v>
      </c>
      <c r="W14" s="256">
        <v>0</v>
      </c>
      <c r="X14" s="256">
        <v>0</v>
      </c>
      <c r="Y14" s="242">
        <v>1</v>
      </c>
      <c r="Z14" s="84">
        <f t="shared" si="0"/>
        <v>1</v>
      </c>
    </row>
    <row r="15" spans="1:27" x14ac:dyDescent="0.25">
      <c r="A15" s="195" t="s">
        <v>486</v>
      </c>
      <c r="B15" s="196" t="s">
        <v>1945</v>
      </c>
      <c r="C15" s="197" t="s">
        <v>330</v>
      </c>
      <c r="D15" s="196" t="s">
        <v>1461</v>
      </c>
      <c r="E15" s="196" t="s">
        <v>1463</v>
      </c>
      <c r="F15" s="246" t="s">
        <v>198</v>
      </c>
      <c r="G15" s="163" t="s">
        <v>199</v>
      </c>
      <c r="H15" s="163" t="s">
        <v>194</v>
      </c>
      <c r="I15" s="194">
        <v>2011</v>
      </c>
      <c r="J15" s="194">
        <v>7</v>
      </c>
      <c r="K15" s="194" t="s">
        <v>133</v>
      </c>
      <c r="L15" s="194" t="s">
        <v>134</v>
      </c>
      <c r="M15" s="194" t="s">
        <v>21</v>
      </c>
      <c r="N15" s="194" t="s">
        <v>74</v>
      </c>
      <c r="O15" s="194" t="s">
        <v>12</v>
      </c>
      <c r="P15" s="194">
        <v>1</v>
      </c>
      <c r="Q15" s="194">
        <v>7</v>
      </c>
      <c r="R15" s="194">
        <v>2011</v>
      </c>
      <c r="S15" s="267">
        <v>19</v>
      </c>
      <c r="T15" s="267">
        <v>7</v>
      </c>
      <c r="U15" s="256">
        <v>3</v>
      </c>
      <c r="V15" s="256">
        <v>0</v>
      </c>
      <c r="W15" s="256">
        <v>0</v>
      </c>
      <c r="X15" s="256">
        <v>0</v>
      </c>
      <c r="Y15" s="242">
        <v>3</v>
      </c>
      <c r="Z15" s="84">
        <f t="shared" si="0"/>
        <v>3</v>
      </c>
    </row>
    <row r="16" spans="1:27" x14ac:dyDescent="0.25">
      <c r="A16" s="195" t="s">
        <v>486</v>
      </c>
      <c r="B16" s="196" t="s">
        <v>1945</v>
      </c>
      <c r="C16" s="197" t="s">
        <v>330</v>
      </c>
      <c r="D16" s="196" t="s">
        <v>1461</v>
      </c>
      <c r="E16" s="196" t="s">
        <v>1463</v>
      </c>
      <c r="F16" s="246" t="s">
        <v>198</v>
      </c>
      <c r="G16" s="163" t="s">
        <v>199</v>
      </c>
      <c r="H16" s="163" t="s">
        <v>194</v>
      </c>
      <c r="I16" s="194">
        <v>2011</v>
      </c>
      <c r="J16" s="194">
        <v>11</v>
      </c>
      <c r="K16" s="194" t="s">
        <v>53</v>
      </c>
      <c r="L16" s="194" t="s">
        <v>31</v>
      </c>
      <c r="M16" s="194" t="s">
        <v>10</v>
      </c>
      <c r="N16" s="194" t="s">
        <v>11</v>
      </c>
      <c r="O16" s="194" t="s">
        <v>12</v>
      </c>
      <c r="P16" s="194">
        <v>1</v>
      </c>
      <c r="Q16" s="194">
        <v>11</v>
      </c>
      <c r="R16" s="194">
        <v>2011</v>
      </c>
      <c r="S16" s="267">
        <v>19</v>
      </c>
      <c r="T16" s="267">
        <v>7</v>
      </c>
      <c r="U16" s="256">
        <v>285</v>
      </c>
      <c r="V16" s="256">
        <v>0</v>
      </c>
      <c r="W16" s="256">
        <v>0</v>
      </c>
      <c r="X16" s="256">
        <v>0</v>
      </c>
      <c r="Y16" s="242">
        <v>286</v>
      </c>
      <c r="Z16" s="84">
        <f t="shared" si="0"/>
        <v>285.5</v>
      </c>
    </row>
    <row r="17" spans="1:27" x14ac:dyDescent="0.25">
      <c r="A17" s="195" t="s">
        <v>486</v>
      </c>
      <c r="B17" s="196" t="s">
        <v>1945</v>
      </c>
      <c r="C17" s="197" t="s">
        <v>330</v>
      </c>
      <c r="D17" s="196" t="s">
        <v>1461</v>
      </c>
      <c r="E17" s="196" t="s">
        <v>1463</v>
      </c>
      <c r="F17" s="246" t="s">
        <v>198</v>
      </c>
      <c r="G17" s="163" t="s">
        <v>199</v>
      </c>
      <c r="H17" s="163" t="s">
        <v>194</v>
      </c>
      <c r="I17" s="194">
        <v>2011</v>
      </c>
      <c r="J17" s="194">
        <v>12</v>
      </c>
      <c r="K17" s="194" t="s">
        <v>87</v>
      </c>
      <c r="L17" s="194" t="s">
        <v>88</v>
      </c>
      <c r="M17" s="194" t="s">
        <v>21</v>
      </c>
      <c r="N17" s="194" t="s">
        <v>86</v>
      </c>
      <c r="O17" s="194" t="s">
        <v>18</v>
      </c>
      <c r="P17" s="194">
        <v>1</v>
      </c>
      <c r="Q17" s="194">
        <v>12</v>
      </c>
      <c r="R17" s="194">
        <v>2011</v>
      </c>
      <c r="S17" s="267">
        <v>19</v>
      </c>
      <c r="T17" s="267">
        <v>7</v>
      </c>
      <c r="U17" s="256">
        <v>285</v>
      </c>
      <c r="V17" s="256">
        <v>0</v>
      </c>
      <c r="W17" s="256">
        <v>0</v>
      </c>
      <c r="X17" s="256">
        <v>0</v>
      </c>
      <c r="Y17" s="242">
        <v>286</v>
      </c>
      <c r="Z17" s="84">
        <f t="shared" si="0"/>
        <v>285.5</v>
      </c>
      <c r="AA17">
        <f>SUM(Z10:Z17)</f>
        <v>3025</v>
      </c>
    </row>
    <row r="18" spans="1:27" x14ac:dyDescent="0.25">
      <c r="A18" s="195" t="s">
        <v>486</v>
      </c>
      <c r="B18" s="196" t="s">
        <v>1945</v>
      </c>
      <c r="C18" s="197" t="s">
        <v>330</v>
      </c>
      <c r="D18" s="196" t="s">
        <v>1461</v>
      </c>
      <c r="E18" s="196" t="s">
        <v>1463</v>
      </c>
      <c r="F18" s="246" t="s">
        <v>192</v>
      </c>
      <c r="G18" s="163" t="s">
        <v>193</v>
      </c>
      <c r="H18" s="163" t="s">
        <v>194</v>
      </c>
      <c r="I18" s="194">
        <v>2011</v>
      </c>
      <c r="J18" s="194">
        <v>14</v>
      </c>
      <c r="K18" s="194" t="s">
        <v>147</v>
      </c>
      <c r="L18" s="194" t="s">
        <v>142</v>
      </c>
      <c r="M18" s="194" t="s">
        <v>21</v>
      </c>
      <c r="N18" s="194" t="s">
        <v>74</v>
      </c>
      <c r="O18" s="194" t="s">
        <v>18</v>
      </c>
      <c r="P18" s="194">
        <v>1</v>
      </c>
      <c r="Q18" s="194">
        <v>14</v>
      </c>
      <c r="R18" s="194">
        <v>2011</v>
      </c>
      <c r="S18" s="267">
        <v>19</v>
      </c>
      <c r="T18" s="267">
        <v>7</v>
      </c>
      <c r="U18" s="256">
        <v>4758</v>
      </c>
      <c r="V18" s="256">
        <v>0</v>
      </c>
      <c r="W18" s="256">
        <v>0</v>
      </c>
      <c r="X18" s="256">
        <v>0</v>
      </c>
      <c r="Y18" s="242">
        <v>4758</v>
      </c>
      <c r="Z18" s="84">
        <f t="shared" si="0"/>
        <v>4758</v>
      </c>
      <c r="AA18">
        <f>Z18</f>
        <v>4758</v>
      </c>
    </row>
    <row r="20" spans="1:27" ht="17.25" x14ac:dyDescent="0.25">
      <c r="A20" s="233" t="s">
        <v>1961</v>
      </c>
    </row>
  </sheetData>
  <sortState ref="A4:Z18">
    <sortCondition ref="F4:F18"/>
  </sortState>
  <mergeCells count="1">
    <mergeCell ref="A3:L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workbookViewId="0">
      <selection activeCell="A2" sqref="A2"/>
    </sheetView>
  </sheetViews>
  <sheetFormatPr defaultRowHeight="15" x14ac:dyDescent="0.25"/>
  <cols>
    <col min="1" max="4" width="9.140625" style="189"/>
    <col min="5" max="5" width="16.140625" style="189" customWidth="1"/>
    <col min="6" max="6" width="14.85546875" style="110" customWidth="1"/>
    <col min="8" max="8" width="8.85546875" customWidth="1"/>
    <col min="10" max="10" width="8.140625" customWidth="1"/>
    <col min="11" max="11" width="32" customWidth="1"/>
    <col min="18" max="18" width="13.7109375" customWidth="1"/>
    <col min="19" max="19" width="14.140625" customWidth="1"/>
    <col min="30" max="30" width="9.140625" style="189"/>
  </cols>
  <sheetData>
    <row r="1" spans="1:30" s="189" customFormat="1" ht="17.25" x14ac:dyDescent="0.25">
      <c r="A1" s="53" t="s">
        <v>1991</v>
      </c>
    </row>
    <row r="2" spans="1:30" s="189" customFormat="1" x14ac:dyDescent="0.25">
      <c r="A2" s="53" t="s">
        <v>1963</v>
      </c>
    </row>
    <row r="3" spans="1:30" s="29" customFormat="1" ht="15" customHeight="1" x14ac:dyDescent="0.25">
      <c r="A3" s="336" t="s">
        <v>1964</v>
      </c>
      <c r="B3" s="335"/>
      <c r="C3" s="335"/>
      <c r="D3" s="335"/>
      <c r="E3" s="335"/>
      <c r="F3" s="335"/>
      <c r="G3" s="335"/>
      <c r="H3" s="335"/>
      <c r="I3" s="335"/>
      <c r="J3" s="335"/>
      <c r="K3" s="335"/>
      <c r="L3" s="232"/>
      <c r="AD3" s="189"/>
    </row>
    <row r="4" spans="1:30" s="290" customFormat="1" ht="15" customHeight="1" thickBot="1" x14ac:dyDescent="0.3">
      <c r="A4" s="104" t="s">
        <v>1296</v>
      </c>
      <c r="B4" s="163" t="s">
        <v>323</v>
      </c>
      <c r="C4" s="163" t="s">
        <v>322</v>
      </c>
      <c r="D4" s="163" t="s">
        <v>1940</v>
      </c>
      <c r="E4" s="163" t="s">
        <v>1946</v>
      </c>
      <c r="F4" s="327" t="s">
        <v>167</v>
      </c>
      <c r="G4" s="163" t="s">
        <v>168</v>
      </c>
      <c r="H4" s="163" t="s">
        <v>169</v>
      </c>
      <c r="I4" s="163" t="s">
        <v>1</v>
      </c>
      <c r="J4" s="163" t="s">
        <v>2</v>
      </c>
      <c r="K4" s="163" t="s">
        <v>3</v>
      </c>
      <c r="L4" s="163" t="s">
        <v>4</v>
      </c>
      <c r="M4" s="163" t="s">
        <v>5</v>
      </c>
      <c r="N4" s="163" t="s">
        <v>6</v>
      </c>
      <c r="O4" s="163" t="s">
        <v>7</v>
      </c>
      <c r="P4" s="163" t="s">
        <v>0</v>
      </c>
      <c r="Q4" s="163" t="s">
        <v>2</v>
      </c>
      <c r="R4" s="163" t="s">
        <v>1</v>
      </c>
      <c r="S4" s="163" t="s">
        <v>1950</v>
      </c>
      <c r="T4" s="163" t="s">
        <v>1951</v>
      </c>
      <c r="U4" s="163" t="s">
        <v>1952</v>
      </c>
      <c r="V4" s="163" t="s">
        <v>1953</v>
      </c>
      <c r="W4" s="163" t="s">
        <v>1954</v>
      </c>
      <c r="X4" s="163" t="s">
        <v>1955</v>
      </c>
      <c r="Y4" s="163" t="s">
        <v>1956</v>
      </c>
      <c r="Z4" s="164" t="s">
        <v>1962</v>
      </c>
    </row>
    <row r="5" spans="1:30" x14ac:dyDescent="0.25">
      <c r="A5" s="100" t="s">
        <v>328</v>
      </c>
      <c r="B5" s="99" t="s">
        <v>329</v>
      </c>
      <c r="C5" s="99" t="s">
        <v>330</v>
      </c>
      <c r="D5" s="99" t="s">
        <v>1418</v>
      </c>
      <c r="E5" s="99" t="s">
        <v>1610</v>
      </c>
      <c r="F5" s="322">
        <v>2275050011</v>
      </c>
      <c r="G5" s="99" t="s">
        <v>199</v>
      </c>
      <c r="H5" s="99" t="s">
        <v>195</v>
      </c>
      <c r="I5" s="99">
        <v>2011</v>
      </c>
      <c r="J5" s="99">
        <v>5</v>
      </c>
      <c r="K5" s="99" t="s">
        <v>96</v>
      </c>
      <c r="L5" s="99" t="s">
        <v>80</v>
      </c>
      <c r="M5" s="99" t="s">
        <v>21</v>
      </c>
      <c r="N5" s="99" t="s">
        <v>93</v>
      </c>
      <c r="O5" s="99" t="s">
        <v>12</v>
      </c>
      <c r="P5" s="99">
        <v>1</v>
      </c>
      <c r="Q5" s="99">
        <v>5</v>
      </c>
      <c r="R5" s="99">
        <v>2011</v>
      </c>
      <c r="S5" s="99">
        <v>19</v>
      </c>
      <c r="T5" s="99">
        <v>7</v>
      </c>
      <c r="U5" s="99">
        <v>10000</v>
      </c>
      <c r="V5" s="99">
        <v>0</v>
      </c>
      <c r="W5" s="99">
        <v>0</v>
      </c>
      <c r="X5" s="99">
        <v>0</v>
      </c>
      <c r="Y5" s="99">
        <v>10000</v>
      </c>
      <c r="Z5" s="102">
        <f t="shared" ref="Z5:Z29" si="0">SUM(U5:Y5)/2</f>
        <v>10000</v>
      </c>
    </row>
    <row r="6" spans="1:30" x14ac:dyDescent="0.25">
      <c r="A6" s="104" t="s">
        <v>328</v>
      </c>
      <c r="B6" s="163" t="s">
        <v>329</v>
      </c>
      <c r="C6" s="163" t="s">
        <v>330</v>
      </c>
      <c r="D6" s="163" t="s">
        <v>1418</v>
      </c>
      <c r="E6" s="163" t="s">
        <v>1610</v>
      </c>
      <c r="F6" s="246">
        <v>2275050011</v>
      </c>
      <c r="G6" s="163" t="s">
        <v>199</v>
      </c>
      <c r="H6" s="163" t="s">
        <v>195</v>
      </c>
      <c r="I6" s="163">
        <v>2011</v>
      </c>
      <c r="J6" s="163">
        <v>6</v>
      </c>
      <c r="K6" s="163" t="s">
        <v>97</v>
      </c>
      <c r="L6" s="163" t="s">
        <v>98</v>
      </c>
      <c r="M6" s="163" t="s">
        <v>21</v>
      </c>
      <c r="N6" s="163" t="s">
        <v>93</v>
      </c>
      <c r="O6" s="163" t="s">
        <v>18</v>
      </c>
      <c r="P6" s="163">
        <v>1</v>
      </c>
      <c r="Q6" s="163">
        <v>6</v>
      </c>
      <c r="R6" s="163">
        <v>2011</v>
      </c>
      <c r="S6" s="163">
        <v>19</v>
      </c>
      <c r="T6" s="163">
        <v>7</v>
      </c>
      <c r="U6" s="163">
        <v>100</v>
      </c>
      <c r="V6" s="163">
        <v>0</v>
      </c>
      <c r="W6" s="163">
        <v>0</v>
      </c>
      <c r="X6" s="163">
        <v>0</v>
      </c>
      <c r="Y6" s="163">
        <v>100</v>
      </c>
      <c r="Z6" s="164">
        <f t="shared" si="0"/>
        <v>100</v>
      </c>
    </row>
    <row r="7" spans="1:30" x14ac:dyDescent="0.25">
      <c r="A7" s="104" t="s">
        <v>328</v>
      </c>
      <c r="B7" s="163" t="s">
        <v>329</v>
      </c>
      <c r="C7" s="163" t="s">
        <v>330</v>
      </c>
      <c r="D7" s="163" t="s">
        <v>1418</v>
      </c>
      <c r="E7" s="163" t="s">
        <v>1610</v>
      </c>
      <c r="F7" s="246">
        <v>2275050011</v>
      </c>
      <c r="G7" s="163" t="s">
        <v>199</v>
      </c>
      <c r="H7" s="163" t="s">
        <v>195</v>
      </c>
      <c r="I7" s="163">
        <v>2011</v>
      </c>
      <c r="J7" s="163">
        <v>7</v>
      </c>
      <c r="K7" s="163" t="s">
        <v>103</v>
      </c>
      <c r="L7" s="163" t="s">
        <v>83</v>
      </c>
      <c r="M7" s="163" t="s">
        <v>21</v>
      </c>
      <c r="N7" s="163" t="s">
        <v>93</v>
      </c>
      <c r="O7" s="163" t="s">
        <v>12</v>
      </c>
      <c r="P7" s="163">
        <v>1</v>
      </c>
      <c r="Q7" s="163">
        <v>7</v>
      </c>
      <c r="R7" s="163">
        <v>2011</v>
      </c>
      <c r="S7" s="163">
        <v>19</v>
      </c>
      <c r="T7" s="163">
        <v>7</v>
      </c>
      <c r="U7" s="163">
        <v>800</v>
      </c>
      <c r="V7" s="163">
        <v>0</v>
      </c>
      <c r="W7" s="163">
        <v>0</v>
      </c>
      <c r="X7" s="163">
        <v>0</v>
      </c>
      <c r="Y7" s="163">
        <v>800</v>
      </c>
      <c r="Z7" s="164">
        <f t="shared" si="0"/>
        <v>800</v>
      </c>
    </row>
    <row r="8" spans="1:30" x14ac:dyDescent="0.25">
      <c r="A8" s="104" t="s">
        <v>328</v>
      </c>
      <c r="B8" s="163" t="s">
        <v>329</v>
      </c>
      <c r="C8" s="163" t="s">
        <v>330</v>
      </c>
      <c r="D8" s="163" t="s">
        <v>1418</v>
      </c>
      <c r="E8" s="163" t="s">
        <v>1610</v>
      </c>
      <c r="F8" s="246">
        <v>2275050011</v>
      </c>
      <c r="G8" s="163" t="s">
        <v>199</v>
      </c>
      <c r="H8" s="163" t="s">
        <v>195</v>
      </c>
      <c r="I8" s="163">
        <v>2011</v>
      </c>
      <c r="J8" s="163">
        <v>8</v>
      </c>
      <c r="K8" s="163" t="s">
        <v>104</v>
      </c>
      <c r="L8" s="163" t="s">
        <v>83</v>
      </c>
      <c r="M8" s="163" t="s">
        <v>21</v>
      </c>
      <c r="N8" s="163" t="s">
        <v>93</v>
      </c>
      <c r="O8" s="163" t="s">
        <v>18</v>
      </c>
      <c r="P8" s="163">
        <v>1</v>
      </c>
      <c r="Q8" s="163">
        <v>8</v>
      </c>
      <c r="R8" s="163">
        <v>2011</v>
      </c>
      <c r="S8" s="163">
        <v>19</v>
      </c>
      <c r="T8" s="163">
        <v>7</v>
      </c>
      <c r="U8" s="163">
        <v>800</v>
      </c>
      <c r="V8" s="163">
        <v>0</v>
      </c>
      <c r="W8" s="163">
        <v>0</v>
      </c>
      <c r="X8" s="163">
        <v>0</v>
      </c>
      <c r="Y8" s="163">
        <v>800</v>
      </c>
      <c r="Z8" s="164">
        <f t="shared" si="0"/>
        <v>800</v>
      </c>
    </row>
    <row r="9" spans="1:30" x14ac:dyDescent="0.25">
      <c r="A9" s="104" t="s">
        <v>328</v>
      </c>
      <c r="B9" s="163" t="s">
        <v>329</v>
      </c>
      <c r="C9" s="163" t="s">
        <v>330</v>
      </c>
      <c r="D9" s="163" t="s">
        <v>1418</v>
      </c>
      <c r="E9" s="163" t="s">
        <v>1610</v>
      </c>
      <c r="F9" s="246">
        <v>2275050011</v>
      </c>
      <c r="G9" s="163" t="s">
        <v>199</v>
      </c>
      <c r="H9" s="163" t="s">
        <v>195</v>
      </c>
      <c r="I9" s="163">
        <v>2011</v>
      </c>
      <c r="J9" s="163">
        <v>9</v>
      </c>
      <c r="K9" s="163" t="s">
        <v>106</v>
      </c>
      <c r="L9" s="163" t="s">
        <v>83</v>
      </c>
      <c r="M9" s="163" t="s">
        <v>21</v>
      </c>
      <c r="N9" s="163" t="s">
        <v>93</v>
      </c>
      <c r="O9" s="163" t="s">
        <v>12</v>
      </c>
      <c r="P9" s="163">
        <v>1</v>
      </c>
      <c r="Q9" s="163">
        <v>9</v>
      </c>
      <c r="R9" s="163">
        <v>2011</v>
      </c>
      <c r="S9" s="163">
        <v>19</v>
      </c>
      <c r="T9" s="163">
        <v>7</v>
      </c>
      <c r="U9" s="163">
        <v>100</v>
      </c>
      <c r="V9" s="163">
        <v>0</v>
      </c>
      <c r="W9" s="163">
        <v>0</v>
      </c>
      <c r="X9" s="163">
        <v>0</v>
      </c>
      <c r="Y9" s="163">
        <v>100</v>
      </c>
      <c r="Z9" s="164">
        <f t="shared" si="0"/>
        <v>100</v>
      </c>
    </row>
    <row r="10" spans="1:30" x14ac:dyDescent="0.25">
      <c r="A10" s="104" t="s">
        <v>328</v>
      </c>
      <c r="B10" s="163" t="s">
        <v>329</v>
      </c>
      <c r="C10" s="163" t="s">
        <v>330</v>
      </c>
      <c r="D10" s="163" t="s">
        <v>1418</v>
      </c>
      <c r="E10" s="163" t="s">
        <v>1610</v>
      </c>
      <c r="F10" s="246">
        <v>2275050011</v>
      </c>
      <c r="G10" s="163" t="s">
        <v>199</v>
      </c>
      <c r="H10" s="163" t="s">
        <v>195</v>
      </c>
      <c r="I10" s="163">
        <v>2011</v>
      </c>
      <c r="J10" s="163">
        <v>13</v>
      </c>
      <c r="K10" s="163" t="s">
        <v>310</v>
      </c>
      <c r="L10" s="163" t="s">
        <v>98</v>
      </c>
      <c r="M10" s="163" t="s">
        <v>21</v>
      </c>
      <c r="N10" s="163" t="s">
        <v>93</v>
      </c>
      <c r="O10" s="163" t="s">
        <v>12</v>
      </c>
      <c r="P10" s="163">
        <v>1</v>
      </c>
      <c r="Q10" s="163">
        <v>13</v>
      </c>
      <c r="R10" s="163">
        <v>2011</v>
      </c>
      <c r="S10" s="163">
        <v>19</v>
      </c>
      <c r="T10" s="163">
        <v>7</v>
      </c>
      <c r="U10" s="163">
        <v>50</v>
      </c>
      <c r="V10" s="163">
        <v>0</v>
      </c>
      <c r="W10" s="163">
        <v>0</v>
      </c>
      <c r="X10" s="163">
        <v>0</v>
      </c>
      <c r="Y10" s="163">
        <v>50</v>
      </c>
      <c r="Z10" s="164">
        <f t="shared" si="0"/>
        <v>50</v>
      </c>
    </row>
    <row r="11" spans="1:30" x14ac:dyDescent="0.25">
      <c r="A11" s="104" t="s">
        <v>328</v>
      </c>
      <c r="B11" s="163" t="s">
        <v>329</v>
      </c>
      <c r="C11" s="163" t="s">
        <v>330</v>
      </c>
      <c r="D11" s="163" t="s">
        <v>1418</v>
      </c>
      <c r="E11" s="163" t="s">
        <v>1610</v>
      </c>
      <c r="F11" s="246">
        <v>2275050011</v>
      </c>
      <c r="G11" s="163" t="s">
        <v>199</v>
      </c>
      <c r="H11" s="163" t="s">
        <v>195</v>
      </c>
      <c r="I11" s="163">
        <v>2011</v>
      </c>
      <c r="J11" s="163">
        <v>19</v>
      </c>
      <c r="K11" s="163" t="s">
        <v>113</v>
      </c>
      <c r="L11" s="163" t="s">
        <v>80</v>
      </c>
      <c r="M11" s="163" t="s">
        <v>21</v>
      </c>
      <c r="N11" s="163" t="s">
        <v>93</v>
      </c>
      <c r="O11" s="163" t="s">
        <v>18</v>
      </c>
      <c r="P11" s="163">
        <v>1</v>
      </c>
      <c r="Q11" s="163">
        <v>19</v>
      </c>
      <c r="R11" s="163">
        <v>2011</v>
      </c>
      <c r="S11" s="163">
        <v>19</v>
      </c>
      <c r="T11" s="163">
        <v>7</v>
      </c>
      <c r="U11" s="163">
        <v>10000</v>
      </c>
      <c r="V11" s="163">
        <v>0</v>
      </c>
      <c r="W11" s="163">
        <v>0</v>
      </c>
      <c r="X11" s="163">
        <v>0</v>
      </c>
      <c r="Y11" s="163">
        <v>10000</v>
      </c>
      <c r="Z11" s="164">
        <f t="shared" si="0"/>
        <v>10000</v>
      </c>
    </row>
    <row r="12" spans="1:30" x14ac:dyDescent="0.25">
      <c r="A12" s="104" t="s">
        <v>328</v>
      </c>
      <c r="B12" s="163" t="s">
        <v>329</v>
      </c>
      <c r="C12" s="163" t="s">
        <v>330</v>
      </c>
      <c r="D12" s="163" t="s">
        <v>1418</v>
      </c>
      <c r="E12" s="163" t="s">
        <v>1610</v>
      </c>
      <c r="F12" s="246">
        <v>2275050011</v>
      </c>
      <c r="G12" s="163" t="s">
        <v>199</v>
      </c>
      <c r="H12" s="163" t="s">
        <v>195</v>
      </c>
      <c r="I12" s="163">
        <v>2011</v>
      </c>
      <c r="J12" s="163">
        <v>20</v>
      </c>
      <c r="K12" s="163" t="s">
        <v>115</v>
      </c>
      <c r="L12" s="163" t="s">
        <v>83</v>
      </c>
      <c r="M12" s="163" t="s">
        <v>21</v>
      </c>
      <c r="N12" s="163" t="s">
        <v>93</v>
      </c>
      <c r="O12" s="163" t="s">
        <v>12</v>
      </c>
      <c r="P12" s="163">
        <v>1</v>
      </c>
      <c r="Q12" s="163">
        <v>20</v>
      </c>
      <c r="R12" s="163">
        <v>2011</v>
      </c>
      <c r="S12" s="163">
        <v>19</v>
      </c>
      <c r="T12" s="163">
        <v>7</v>
      </c>
      <c r="U12" s="163">
        <v>100</v>
      </c>
      <c r="V12" s="163">
        <v>0</v>
      </c>
      <c r="W12" s="163">
        <v>0</v>
      </c>
      <c r="X12" s="163">
        <v>0</v>
      </c>
      <c r="Y12" s="163">
        <v>100</v>
      </c>
      <c r="Z12" s="164">
        <f t="shared" si="0"/>
        <v>100</v>
      </c>
    </row>
    <row r="13" spans="1:30" x14ac:dyDescent="0.25">
      <c r="A13" s="104" t="s">
        <v>328</v>
      </c>
      <c r="B13" s="163" t="s">
        <v>329</v>
      </c>
      <c r="C13" s="163" t="s">
        <v>330</v>
      </c>
      <c r="D13" s="163" t="s">
        <v>1418</v>
      </c>
      <c r="E13" s="163" t="s">
        <v>1610</v>
      </c>
      <c r="F13" s="246">
        <v>2275050011</v>
      </c>
      <c r="G13" s="163" t="s">
        <v>199</v>
      </c>
      <c r="H13" s="163" t="s">
        <v>195</v>
      </c>
      <c r="I13" s="163">
        <v>2011</v>
      </c>
      <c r="J13" s="163">
        <v>21</v>
      </c>
      <c r="K13" s="163" t="s">
        <v>118</v>
      </c>
      <c r="L13" s="163" t="s">
        <v>83</v>
      </c>
      <c r="M13" s="163" t="s">
        <v>21</v>
      </c>
      <c r="N13" s="163" t="s">
        <v>93</v>
      </c>
      <c r="O13" s="163" t="s">
        <v>18</v>
      </c>
      <c r="P13" s="163">
        <v>1</v>
      </c>
      <c r="Q13" s="163">
        <v>21</v>
      </c>
      <c r="R13" s="163">
        <v>2011</v>
      </c>
      <c r="S13" s="163">
        <v>19</v>
      </c>
      <c r="T13" s="163">
        <v>7</v>
      </c>
      <c r="U13" s="163">
        <v>200</v>
      </c>
      <c r="V13" s="163">
        <v>0</v>
      </c>
      <c r="W13" s="163">
        <v>0</v>
      </c>
      <c r="X13" s="163">
        <v>0</v>
      </c>
      <c r="Y13" s="163">
        <v>200</v>
      </c>
      <c r="Z13" s="164">
        <f t="shared" si="0"/>
        <v>200</v>
      </c>
    </row>
    <row r="14" spans="1:30" x14ac:dyDescent="0.25">
      <c r="A14" s="104" t="s">
        <v>328</v>
      </c>
      <c r="B14" s="163" t="s">
        <v>329</v>
      </c>
      <c r="C14" s="163" t="s">
        <v>330</v>
      </c>
      <c r="D14" s="163" t="s">
        <v>1418</v>
      </c>
      <c r="E14" s="163" t="s">
        <v>1610</v>
      </c>
      <c r="F14" s="246">
        <v>2275050011</v>
      </c>
      <c r="G14" s="163" t="s">
        <v>199</v>
      </c>
      <c r="H14" s="163" t="s">
        <v>195</v>
      </c>
      <c r="I14" s="163">
        <v>2011</v>
      </c>
      <c r="J14" s="163">
        <v>22</v>
      </c>
      <c r="K14" s="163" t="s">
        <v>121</v>
      </c>
      <c r="L14" s="163" t="s">
        <v>83</v>
      </c>
      <c r="M14" s="163" t="s">
        <v>21</v>
      </c>
      <c r="N14" s="163" t="s">
        <v>93</v>
      </c>
      <c r="O14" s="163" t="s">
        <v>12</v>
      </c>
      <c r="P14" s="163">
        <v>1</v>
      </c>
      <c r="Q14" s="163">
        <v>22</v>
      </c>
      <c r="R14" s="163">
        <v>2011</v>
      </c>
      <c r="S14" s="163">
        <v>19</v>
      </c>
      <c r="T14" s="163">
        <v>7</v>
      </c>
      <c r="U14" s="163">
        <v>200</v>
      </c>
      <c r="V14" s="163">
        <v>0</v>
      </c>
      <c r="W14" s="163">
        <v>0</v>
      </c>
      <c r="X14" s="163">
        <v>0</v>
      </c>
      <c r="Y14" s="163">
        <v>200</v>
      </c>
      <c r="Z14" s="164">
        <f t="shared" si="0"/>
        <v>200</v>
      </c>
      <c r="AA14">
        <f>SUM(Z5:Z14)</f>
        <v>22350</v>
      </c>
    </row>
    <row r="15" spans="1:30" x14ac:dyDescent="0.25">
      <c r="A15" s="104" t="s">
        <v>328</v>
      </c>
      <c r="B15" s="163" t="s">
        <v>329</v>
      </c>
      <c r="C15" s="163" t="s">
        <v>330</v>
      </c>
      <c r="D15" s="163" t="s">
        <v>1418</v>
      </c>
      <c r="E15" s="163" t="s">
        <v>1610</v>
      </c>
      <c r="F15" s="246" t="s">
        <v>196</v>
      </c>
      <c r="G15" s="163" t="s">
        <v>197</v>
      </c>
      <c r="H15" s="163"/>
      <c r="I15" s="163">
        <v>2011</v>
      </c>
      <c r="J15" s="163">
        <v>3</v>
      </c>
      <c r="K15" s="163" t="s">
        <v>1326</v>
      </c>
      <c r="L15" s="163" t="s">
        <v>187</v>
      </c>
      <c r="M15" s="163" t="s">
        <v>21</v>
      </c>
      <c r="N15" s="163" t="s">
        <v>86</v>
      </c>
      <c r="O15" s="163" t="s">
        <v>12</v>
      </c>
      <c r="P15" s="163">
        <v>1</v>
      </c>
      <c r="Q15" s="163">
        <v>3</v>
      </c>
      <c r="R15" s="163">
        <v>2011</v>
      </c>
      <c r="S15" s="163">
        <v>19</v>
      </c>
      <c r="T15" s="163">
        <v>7</v>
      </c>
      <c r="U15" s="163">
        <v>300</v>
      </c>
      <c r="V15" s="163">
        <v>0</v>
      </c>
      <c r="W15" s="163">
        <v>0</v>
      </c>
      <c r="X15" s="163">
        <v>0</v>
      </c>
      <c r="Y15" s="163">
        <v>300</v>
      </c>
      <c r="Z15" s="164">
        <f t="shared" si="0"/>
        <v>300</v>
      </c>
    </row>
    <row r="16" spans="1:30" x14ac:dyDescent="0.25">
      <c r="A16" s="104" t="s">
        <v>328</v>
      </c>
      <c r="B16" s="163" t="s">
        <v>329</v>
      </c>
      <c r="C16" s="163" t="s">
        <v>330</v>
      </c>
      <c r="D16" s="163" t="s">
        <v>1418</v>
      </c>
      <c r="E16" s="163" t="s">
        <v>1610</v>
      </c>
      <c r="F16" s="246" t="s">
        <v>196</v>
      </c>
      <c r="G16" s="163" t="s">
        <v>197</v>
      </c>
      <c r="H16" s="163"/>
      <c r="I16" s="163">
        <v>2011</v>
      </c>
      <c r="J16" s="163">
        <v>4</v>
      </c>
      <c r="K16" s="163" t="s">
        <v>301</v>
      </c>
      <c r="L16" s="163" t="s">
        <v>302</v>
      </c>
      <c r="M16" s="163" t="s">
        <v>21</v>
      </c>
      <c r="N16" s="163" t="s">
        <v>86</v>
      </c>
      <c r="O16" s="163" t="s">
        <v>18</v>
      </c>
      <c r="P16" s="163">
        <v>1</v>
      </c>
      <c r="Q16" s="163">
        <v>4</v>
      </c>
      <c r="R16" s="163">
        <v>2011</v>
      </c>
      <c r="S16" s="163">
        <v>19</v>
      </c>
      <c r="T16" s="163">
        <v>7</v>
      </c>
      <c r="U16" s="163">
        <v>500</v>
      </c>
      <c r="V16" s="163">
        <v>0</v>
      </c>
      <c r="W16" s="163">
        <v>0</v>
      </c>
      <c r="X16" s="163">
        <v>0</v>
      </c>
      <c r="Y16" s="163">
        <v>500</v>
      </c>
      <c r="Z16" s="164">
        <f t="shared" si="0"/>
        <v>500</v>
      </c>
    </row>
    <row r="17" spans="1:27" x14ac:dyDescent="0.25">
      <c r="A17" s="104" t="s">
        <v>328</v>
      </c>
      <c r="B17" s="163" t="s">
        <v>329</v>
      </c>
      <c r="C17" s="163" t="s">
        <v>330</v>
      </c>
      <c r="D17" s="163" t="s">
        <v>1418</v>
      </c>
      <c r="E17" s="163" t="s">
        <v>1610</v>
      </c>
      <c r="F17" s="246" t="s">
        <v>196</v>
      </c>
      <c r="G17" s="163" t="s">
        <v>197</v>
      </c>
      <c r="H17" s="163"/>
      <c r="I17" s="163">
        <v>2011</v>
      </c>
      <c r="J17" s="163">
        <v>16</v>
      </c>
      <c r="K17" s="163" t="s">
        <v>303</v>
      </c>
      <c r="L17" s="163" t="s">
        <v>85</v>
      </c>
      <c r="M17" s="163" t="s">
        <v>21</v>
      </c>
      <c r="N17" s="163" t="s">
        <v>81</v>
      </c>
      <c r="O17" s="163" t="s">
        <v>18</v>
      </c>
      <c r="P17" s="163">
        <v>1</v>
      </c>
      <c r="Q17" s="163">
        <v>16</v>
      </c>
      <c r="R17" s="163">
        <v>2011</v>
      </c>
      <c r="S17" s="163">
        <v>19</v>
      </c>
      <c r="T17" s="163">
        <v>7</v>
      </c>
      <c r="U17" s="163">
        <v>300</v>
      </c>
      <c r="V17" s="163">
        <v>0</v>
      </c>
      <c r="W17" s="163">
        <v>0</v>
      </c>
      <c r="X17" s="163">
        <v>0</v>
      </c>
      <c r="Y17" s="163">
        <v>300</v>
      </c>
      <c r="Z17" s="164">
        <f t="shared" si="0"/>
        <v>300</v>
      </c>
    </row>
    <row r="18" spans="1:27" x14ac:dyDescent="0.25">
      <c r="A18" s="104" t="s">
        <v>328</v>
      </c>
      <c r="B18" s="163" t="s">
        <v>329</v>
      </c>
      <c r="C18" s="163" t="s">
        <v>330</v>
      </c>
      <c r="D18" s="163" t="s">
        <v>1418</v>
      </c>
      <c r="E18" s="163" t="s">
        <v>1610</v>
      </c>
      <c r="F18" s="246" t="s">
        <v>196</v>
      </c>
      <c r="G18" s="163" t="s">
        <v>197</v>
      </c>
      <c r="H18" s="163"/>
      <c r="I18" s="163">
        <v>2011</v>
      </c>
      <c r="J18" s="163">
        <v>24</v>
      </c>
      <c r="K18" s="163" t="s">
        <v>191</v>
      </c>
      <c r="L18" s="163" t="s">
        <v>88</v>
      </c>
      <c r="M18" s="163" t="s">
        <v>21</v>
      </c>
      <c r="N18" s="163" t="s">
        <v>86</v>
      </c>
      <c r="O18" s="163" t="s">
        <v>12</v>
      </c>
      <c r="P18" s="163">
        <v>1</v>
      </c>
      <c r="Q18" s="163">
        <v>24</v>
      </c>
      <c r="R18" s="163">
        <v>2011</v>
      </c>
      <c r="S18" s="163">
        <v>19</v>
      </c>
      <c r="T18" s="163">
        <v>7</v>
      </c>
      <c r="U18" s="163">
        <v>400</v>
      </c>
      <c r="V18" s="163">
        <v>0</v>
      </c>
      <c r="W18" s="163">
        <v>0</v>
      </c>
      <c r="X18" s="163">
        <v>0</v>
      </c>
      <c r="Y18" s="163">
        <v>400</v>
      </c>
      <c r="Z18" s="164">
        <f t="shared" si="0"/>
        <v>400</v>
      </c>
      <c r="AA18">
        <f>SUM(Z15:Z18)</f>
        <v>1500</v>
      </c>
    </row>
    <row r="19" spans="1:27" x14ac:dyDescent="0.25">
      <c r="A19" s="104" t="s">
        <v>328</v>
      </c>
      <c r="B19" s="163" t="s">
        <v>329</v>
      </c>
      <c r="C19" s="163" t="s">
        <v>330</v>
      </c>
      <c r="D19" s="163" t="s">
        <v>1418</v>
      </c>
      <c r="E19" s="163" t="s">
        <v>1610</v>
      </c>
      <c r="F19" s="246" t="s">
        <v>198</v>
      </c>
      <c r="G19" s="163" t="s">
        <v>199</v>
      </c>
      <c r="H19" s="163" t="s">
        <v>194</v>
      </c>
      <c r="I19" s="163">
        <v>2011</v>
      </c>
      <c r="J19" s="163">
        <v>1</v>
      </c>
      <c r="K19" s="163" t="s">
        <v>84</v>
      </c>
      <c r="L19" s="163" t="s">
        <v>85</v>
      </c>
      <c r="M19" s="163" t="s">
        <v>21</v>
      </c>
      <c r="N19" s="163" t="s">
        <v>86</v>
      </c>
      <c r="O19" s="163" t="s">
        <v>12</v>
      </c>
      <c r="P19" s="163">
        <v>1</v>
      </c>
      <c r="Q19" s="163">
        <v>1</v>
      </c>
      <c r="R19" s="163">
        <v>2011</v>
      </c>
      <c r="S19" s="163">
        <v>19</v>
      </c>
      <c r="T19" s="163">
        <v>7</v>
      </c>
      <c r="U19" s="163">
        <v>2300</v>
      </c>
      <c r="V19" s="163">
        <v>0</v>
      </c>
      <c r="W19" s="163">
        <v>0</v>
      </c>
      <c r="X19" s="163">
        <v>0</v>
      </c>
      <c r="Y19" s="163">
        <v>2300</v>
      </c>
      <c r="Z19" s="164">
        <f t="shared" si="0"/>
        <v>2300</v>
      </c>
    </row>
    <row r="20" spans="1:27" x14ac:dyDescent="0.25">
      <c r="A20" s="104" t="s">
        <v>328</v>
      </c>
      <c r="B20" s="163" t="s">
        <v>329</v>
      </c>
      <c r="C20" s="163" t="s">
        <v>330</v>
      </c>
      <c r="D20" s="163" t="s">
        <v>1418</v>
      </c>
      <c r="E20" s="163" t="s">
        <v>1610</v>
      </c>
      <c r="F20" s="246" t="s">
        <v>198</v>
      </c>
      <c r="G20" s="163" t="s">
        <v>199</v>
      </c>
      <c r="H20" s="163" t="s">
        <v>194</v>
      </c>
      <c r="I20" s="163">
        <v>2011</v>
      </c>
      <c r="J20" s="163">
        <v>2</v>
      </c>
      <c r="K20" s="163" t="s">
        <v>157</v>
      </c>
      <c r="L20" s="163" t="s">
        <v>85</v>
      </c>
      <c r="M20" s="163" t="s">
        <v>21</v>
      </c>
      <c r="N20" s="163" t="s">
        <v>81</v>
      </c>
      <c r="O20" s="163" t="s">
        <v>18</v>
      </c>
      <c r="P20" s="163">
        <v>1</v>
      </c>
      <c r="Q20" s="163">
        <v>2</v>
      </c>
      <c r="R20" s="163">
        <v>2011</v>
      </c>
      <c r="S20" s="163">
        <v>19</v>
      </c>
      <c r="T20" s="163">
        <v>7</v>
      </c>
      <c r="U20" s="163">
        <v>2197</v>
      </c>
      <c r="V20" s="163">
        <v>0</v>
      </c>
      <c r="W20" s="163">
        <v>0</v>
      </c>
      <c r="X20" s="163">
        <v>0</v>
      </c>
      <c r="Y20" s="163">
        <v>2197</v>
      </c>
      <c r="Z20" s="164">
        <f t="shared" si="0"/>
        <v>2197</v>
      </c>
    </row>
    <row r="21" spans="1:27" x14ac:dyDescent="0.25">
      <c r="A21" s="104" t="s">
        <v>328</v>
      </c>
      <c r="B21" s="163" t="s">
        <v>329</v>
      </c>
      <c r="C21" s="163" t="s">
        <v>330</v>
      </c>
      <c r="D21" s="163" t="s">
        <v>1418</v>
      </c>
      <c r="E21" s="163" t="s">
        <v>1610</v>
      </c>
      <c r="F21" s="246" t="s">
        <v>198</v>
      </c>
      <c r="G21" s="163" t="s">
        <v>199</v>
      </c>
      <c r="H21" s="163" t="s">
        <v>194</v>
      </c>
      <c r="I21" s="163">
        <v>2011</v>
      </c>
      <c r="J21" s="163">
        <v>10</v>
      </c>
      <c r="K21" s="163" t="s">
        <v>27</v>
      </c>
      <c r="L21" s="163" t="s">
        <v>28</v>
      </c>
      <c r="M21" s="163" t="s">
        <v>21</v>
      </c>
      <c r="N21" s="163" t="s">
        <v>11</v>
      </c>
      <c r="O21" s="163" t="s">
        <v>18</v>
      </c>
      <c r="P21" s="163">
        <v>1</v>
      </c>
      <c r="Q21" s="163">
        <v>10</v>
      </c>
      <c r="R21" s="163">
        <v>2011</v>
      </c>
      <c r="S21" s="163">
        <v>19</v>
      </c>
      <c r="T21" s="163">
        <v>7</v>
      </c>
      <c r="U21" s="163">
        <v>200</v>
      </c>
      <c r="V21" s="163">
        <v>0</v>
      </c>
      <c r="W21" s="163">
        <v>0</v>
      </c>
      <c r="X21" s="163">
        <v>0</v>
      </c>
      <c r="Y21" s="163">
        <v>200</v>
      </c>
      <c r="Z21" s="164">
        <f t="shared" si="0"/>
        <v>200</v>
      </c>
    </row>
    <row r="22" spans="1:27" x14ac:dyDescent="0.25">
      <c r="A22" s="104" t="s">
        <v>328</v>
      </c>
      <c r="B22" s="163" t="s">
        <v>329</v>
      </c>
      <c r="C22" s="163" t="s">
        <v>330</v>
      </c>
      <c r="D22" s="163" t="s">
        <v>1418</v>
      </c>
      <c r="E22" s="163" t="s">
        <v>1610</v>
      </c>
      <c r="F22" s="246" t="s">
        <v>198</v>
      </c>
      <c r="G22" s="163" t="s">
        <v>199</v>
      </c>
      <c r="H22" s="163" t="s">
        <v>194</v>
      </c>
      <c r="I22" s="163">
        <v>2011</v>
      </c>
      <c r="J22" s="163">
        <v>11</v>
      </c>
      <c r="K22" s="163" t="s">
        <v>319</v>
      </c>
      <c r="L22" s="163" t="s">
        <v>31</v>
      </c>
      <c r="M22" s="163" t="s">
        <v>21</v>
      </c>
      <c r="N22" s="163" t="s">
        <v>11</v>
      </c>
      <c r="O22" s="163" t="s">
        <v>12</v>
      </c>
      <c r="P22" s="163">
        <v>1</v>
      </c>
      <c r="Q22" s="163">
        <v>11</v>
      </c>
      <c r="R22" s="163">
        <v>2011</v>
      </c>
      <c r="S22" s="163">
        <v>19</v>
      </c>
      <c r="T22" s="163">
        <v>7</v>
      </c>
      <c r="U22" s="163">
        <v>200</v>
      </c>
      <c r="V22" s="163">
        <v>0</v>
      </c>
      <c r="W22" s="163">
        <v>0</v>
      </c>
      <c r="X22" s="163">
        <v>0</v>
      </c>
      <c r="Y22" s="163">
        <v>200</v>
      </c>
      <c r="Z22" s="164">
        <f t="shared" si="0"/>
        <v>200</v>
      </c>
    </row>
    <row r="23" spans="1:27" x14ac:dyDescent="0.25">
      <c r="A23" s="104" t="s">
        <v>328</v>
      </c>
      <c r="B23" s="163" t="s">
        <v>329</v>
      </c>
      <c r="C23" s="163" t="s">
        <v>330</v>
      </c>
      <c r="D23" s="163" t="s">
        <v>1418</v>
      </c>
      <c r="E23" s="163" t="s">
        <v>1610</v>
      </c>
      <c r="F23" s="246" t="s">
        <v>198</v>
      </c>
      <c r="G23" s="163" t="s">
        <v>199</v>
      </c>
      <c r="H23" s="163" t="s">
        <v>194</v>
      </c>
      <c r="I23" s="163">
        <v>2011</v>
      </c>
      <c r="J23" s="163">
        <v>12</v>
      </c>
      <c r="K23" s="163" t="s">
        <v>30</v>
      </c>
      <c r="L23" s="163" t="s">
        <v>31</v>
      </c>
      <c r="M23" s="163" t="s">
        <v>21</v>
      </c>
      <c r="N23" s="163" t="s">
        <v>11</v>
      </c>
      <c r="O23" s="163" t="s">
        <v>18</v>
      </c>
      <c r="P23" s="163">
        <v>1</v>
      </c>
      <c r="Q23" s="163">
        <v>12</v>
      </c>
      <c r="R23" s="163">
        <v>2011</v>
      </c>
      <c r="S23" s="163">
        <v>19</v>
      </c>
      <c r="T23" s="163">
        <v>7</v>
      </c>
      <c r="U23" s="163">
        <v>200</v>
      </c>
      <c r="V23" s="163">
        <v>0</v>
      </c>
      <c r="W23" s="163">
        <v>0</v>
      </c>
      <c r="X23" s="163">
        <v>0</v>
      </c>
      <c r="Y23" s="163">
        <v>200</v>
      </c>
      <c r="Z23" s="164">
        <f t="shared" si="0"/>
        <v>200</v>
      </c>
    </row>
    <row r="24" spans="1:27" x14ac:dyDescent="0.25">
      <c r="A24" s="104" t="s">
        <v>328</v>
      </c>
      <c r="B24" s="163" t="s">
        <v>329</v>
      </c>
      <c r="C24" s="163" t="s">
        <v>330</v>
      </c>
      <c r="D24" s="163" t="s">
        <v>1418</v>
      </c>
      <c r="E24" s="163" t="s">
        <v>1610</v>
      </c>
      <c r="F24" s="246" t="s">
        <v>198</v>
      </c>
      <c r="G24" s="163" t="s">
        <v>199</v>
      </c>
      <c r="H24" s="163" t="s">
        <v>194</v>
      </c>
      <c r="I24" s="163">
        <v>2011</v>
      </c>
      <c r="J24" s="163">
        <v>14</v>
      </c>
      <c r="K24" s="163" t="s">
        <v>47</v>
      </c>
      <c r="L24" s="163" t="s">
        <v>1353</v>
      </c>
      <c r="M24" s="163" t="s">
        <v>21</v>
      </c>
      <c r="N24" s="163" t="s">
        <v>11</v>
      </c>
      <c r="O24" s="163" t="s">
        <v>18</v>
      </c>
      <c r="P24" s="163">
        <v>1</v>
      </c>
      <c r="Q24" s="163">
        <v>14</v>
      </c>
      <c r="R24" s="163">
        <v>2011</v>
      </c>
      <c r="S24" s="163">
        <v>19</v>
      </c>
      <c r="T24" s="163">
        <v>7</v>
      </c>
      <c r="U24" s="163">
        <v>50</v>
      </c>
      <c r="V24" s="163">
        <v>0</v>
      </c>
      <c r="W24" s="163">
        <v>0</v>
      </c>
      <c r="X24" s="163">
        <v>0</v>
      </c>
      <c r="Y24" s="163">
        <v>50</v>
      </c>
      <c r="Z24" s="164">
        <f t="shared" si="0"/>
        <v>50</v>
      </c>
    </row>
    <row r="25" spans="1:27" x14ac:dyDescent="0.25">
      <c r="A25" s="104" t="s">
        <v>328</v>
      </c>
      <c r="B25" s="163" t="s">
        <v>329</v>
      </c>
      <c r="C25" s="163" t="s">
        <v>330</v>
      </c>
      <c r="D25" s="163" t="s">
        <v>1418</v>
      </c>
      <c r="E25" s="163" t="s">
        <v>1610</v>
      </c>
      <c r="F25" s="246" t="s">
        <v>198</v>
      </c>
      <c r="G25" s="163" t="s">
        <v>199</v>
      </c>
      <c r="H25" s="163" t="s">
        <v>194</v>
      </c>
      <c r="I25" s="163">
        <v>2011</v>
      </c>
      <c r="J25" s="163">
        <v>15</v>
      </c>
      <c r="K25" s="163" t="s">
        <v>296</v>
      </c>
      <c r="L25" s="163" t="s">
        <v>26</v>
      </c>
      <c r="M25" s="163" t="s">
        <v>21</v>
      </c>
      <c r="N25" s="163" t="s">
        <v>11</v>
      </c>
      <c r="O25" s="163" t="s">
        <v>12</v>
      </c>
      <c r="P25" s="163">
        <v>1</v>
      </c>
      <c r="Q25" s="163">
        <v>15</v>
      </c>
      <c r="R25" s="163">
        <v>2011</v>
      </c>
      <c r="S25" s="163">
        <v>19</v>
      </c>
      <c r="T25" s="163">
        <v>7</v>
      </c>
      <c r="U25" s="163">
        <v>200</v>
      </c>
      <c r="V25" s="163">
        <v>0</v>
      </c>
      <c r="W25" s="163">
        <v>0</v>
      </c>
      <c r="X25" s="163">
        <v>0</v>
      </c>
      <c r="Y25" s="163">
        <v>200</v>
      </c>
      <c r="Z25" s="164">
        <f t="shared" si="0"/>
        <v>200</v>
      </c>
    </row>
    <row r="26" spans="1:27" x14ac:dyDescent="0.25">
      <c r="A26" s="104" t="s">
        <v>328</v>
      </c>
      <c r="B26" s="163" t="s">
        <v>329</v>
      </c>
      <c r="C26" s="163" t="s">
        <v>330</v>
      </c>
      <c r="D26" s="163" t="s">
        <v>1418</v>
      </c>
      <c r="E26" s="163" t="s">
        <v>1610</v>
      </c>
      <c r="F26" s="246" t="s">
        <v>198</v>
      </c>
      <c r="G26" s="163" t="s">
        <v>199</v>
      </c>
      <c r="H26" s="163" t="s">
        <v>194</v>
      </c>
      <c r="I26" s="163">
        <v>2011</v>
      </c>
      <c r="J26" s="163">
        <v>17</v>
      </c>
      <c r="K26" s="163" t="s">
        <v>155</v>
      </c>
      <c r="L26" s="163" t="s">
        <v>140</v>
      </c>
      <c r="M26" s="163" t="s">
        <v>21</v>
      </c>
      <c r="N26" s="163" t="s">
        <v>74</v>
      </c>
      <c r="O26" s="163" t="s">
        <v>12</v>
      </c>
      <c r="P26" s="163">
        <v>1</v>
      </c>
      <c r="Q26" s="163">
        <v>17</v>
      </c>
      <c r="R26" s="163">
        <v>2011</v>
      </c>
      <c r="S26" s="163">
        <v>19</v>
      </c>
      <c r="T26" s="163">
        <v>7</v>
      </c>
      <c r="U26" s="163">
        <v>400</v>
      </c>
      <c r="V26" s="163">
        <v>0</v>
      </c>
      <c r="W26" s="163">
        <v>0</v>
      </c>
      <c r="X26" s="163">
        <v>0</v>
      </c>
      <c r="Y26" s="163">
        <v>400</v>
      </c>
      <c r="Z26" s="164">
        <f t="shared" si="0"/>
        <v>400</v>
      </c>
    </row>
    <row r="27" spans="1:27" x14ac:dyDescent="0.25">
      <c r="A27" s="104" t="s">
        <v>328</v>
      </c>
      <c r="B27" s="163" t="s">
        <v>329</v>
      </c>
      <c r="C27" s="163" t="s">
        <v>330</v>
      </c>
      <c r="D27" s="163" t="s">
        <v>1418</v>
      </c>
      <c r="E27" s="163" t="s">
        <v>1610</v>
      </c>
      <c r="F27" s="246" t="s">
        <v>198</v>
      </c>
      <c r="G27" s="163" t="s">
        <v>199</v>
      </c>
      <c r="H27" s="163" t="s">
        <v>194</v>
      </c>
      <c r="I27" s="163">
        <v>2011</v>
      </c>
      <c r="J27" s="163">
        <v>18</v>
      </c>
      <c r="K27" s="163" t="s">
        <v>133</v>
      </c>
      <c r="L27" s="163" t="s">
        <v>134</v>
      </c>
      <c r="M27" s="163" t="s">
        <v>21</v>
      </c>
      <c r="N27" s="163" t="s">
        <v>74</v>
      </c>
      <c r="O27" s="163" t="s">
        <v>17</v>
      </c>
      <c r="P27" s="163">
        <v>1</v>
      </c>
      <c r="Q27" s="163">
        <v>18</v>
      </c>
      <c r="R27" s="163">
        <v>2011</v>
      </c>
      <c r="S27" s="163">
        <v>19</v>
      </c>
      <c r="T27" s="163">
        <v>7</v>
      </c>
      <c r="U27" s="163">
        <v>3</v>
      </c>
      <c r="V27" s="163">
        <v>0</v>
      </c>
      <c r="W27" s="163">
        <v>0</v>
      </c>
      <c r="X27" s="163">
        <v>0</v>
      </c>
      <c r="Y27" s="163">
        <v>3</v>
      </c>
      <c r="Z27" s="164">
        <f t="shared" si="0"/>
        <v>3</v>
      </c>
    </row>
    <row r="28" spans="1:27" x14ac:dyDescent="0.25">
      <c r="A28" s="104" t="s">
        <v>328</v>
      </c>
      <c r="B28" s="163" t="s">
        <v>329</v>
      </c>
      <c r="C28" s="163" t="s">
        <v>330</v>
      </c>
      <c r="D28" s="163" t="s">
        <v>1418</v>
      </c>
      <c r="E28" s="163" t="s">
        <v>1610</v>
      </c>
      <c r="F28" s="246" t="s">
        <v>198</v>
      </c>
      <c r="G28" s="163" t="s">
        <v>199</v>
      </c>
      <c r="H28" s="163" t="s">
        <v>194</v>
      </c>
      <c r="I28" s="163">
        <v>2011</v>
      </c>
      <c r="J28" s="163">
        <v>23</v>
      </c>
      <c r="K28" s="163" t="s">
        <v>87</v>
      </c>
      <c r="L28" s="163" t="s">
        <v>88</v>
      </c>
      <c r="M28" s="163" t="s">
        <v>21</v>
      </c>
      <c r="N28" s="163" t="s">
        <v>86</v>
      </c>
      <c r="O28" s="163" t="s">
        <v>18</v>
      </c>
      <c r="P28" s="163">
        <v>1</v>
      </c>
      <c r="Q28" s="163">
        <v>23</v>
      </c>
      <c r="R28" s="163">
        <v>2011</v>
      </c>
      <c r="S28" s="163">
        <v>19</v>
      </c>
      <c r="T28" s="163">
        <v>7</v>
      </c>
      <c r="U28" s="163">
        <v>200</v>
      </c>
      <c r="V28" s="163">
        <v>0</v>
      </c>
      <c r="W28" s="163">
        <v>0</v>
      </c>
      <c r="X28" s="163">
        <v>0</v>
      </c>
      <c r="Y28" s="163">
        <v>200</v>
      </c>
      <c r="Z28" s="164">
        <f t="shared" si="0"/>
        <v>200</v>
      </c>
    </row>
    <row r="29" spans="1:27" x14ac:dyDescent="0.25">
      <c r="A29" s="104" t="s">
        <v>328</v>
      </c>
      <c r="B29" s="163" t="s">
        <v>329</v>
      </c>
      <c r="C29" s="163" t="s">
        <v>330</v>
      </c>
      <c r="D29" s="163" t="s">
        <v>1418</v>
      </c>
      <c r="E29" s="163" t="s">
        <v>1610</v>
      </c>
      <c r="F29" s="246" t="s">
        <v>198</v>
      </c>
      <c r="G29" s="163" t="s">
        <v>199</v>
      </c>
      <c r="H29" s="163" t="s">
        <v>194</v>
      </c>
      <c r="I29" s="163">
        <v>2011</v>
      </c>
      <c r="J29" s="163">
        <v>25</v>
      </c>
      <c r="K29" s="163" t="s">
        <v>179</v>
      </c>
      <c r="L29" s="163" t="s">
        <v>31</v>
      </c>
      <c r="M29" s="163" t="s">
        <v>10</v>
      </c>
      <c r="N29" s="163" t="s">
        <v>11</v>
      </c>
      <c r="O29" s="163" t="s">
        <v>17</v>
      </c>
      <c r="P29" s="163">
        <v>1</v>
      </c>
      <c r="Q29" s="163">
        <v>25</v>
      </c>
      <c r="R29" s="163">
        <v>2011</v>
      </c>
      <c r="S29" s="163">
        <v>19</v>
      </c>
      <c r="T29" s="163">
        <v>7</v>
      </c>
      <c r="U29" s="163">
        <v>200</v>
      </c>
      <c r="V29" s="163">
        <v>0</v>
      </c>
      <c r="W29" s="163">
        <v>0</v>
      </c>
      <c r="X29" s="163">
        <v>0</v>
      </c>
      <c r="Y29" s="163">
        <v>200</v>
      </c>
      <c r="Z29" s="164">
        <f t="shared" si="0"/>
        <v>200</v>
      </c>
      <c r="AA29">
        <f>SUM(Z19:Z29)</f>
        <v>6150</v>
      </c>
    </row>
    <row r="30" spans="1:27" ht="15.75" thickBot="1" x14ac:dyDescent="0.3">
      <c r="A30" s="105"/>
      <c r="B30" s="162"/>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1">
        <f>SUM(Z6:Z29)</f>
        <v>20000</v>
      </c>
    </row>
    <row r="31" spans="1:27" ht="17.25" x14ac:dyDescent="0.25">
      <c r="A31" s="233" t="s">
        <v>1961</v>
      </c>
      <c r="I31" s="189"/>
      <c r="J31" s="189"/>
      <c r="K31" s="189"/>
      <c r="L31" s="189"/>
      <c r="M31" s="110"/>
    </row>
    <row r="32" spans="1:27" ht="17.25" x14ac:dyDescent="0.25">
      <c r="A32" t="s">
        <v>1966</v>
      </c>
      <c r="I32" s="189"/>
      <c r="J32" s="189"/>
      <c r="K32" s="189"/>
      <c r="L32" s="189"/>
      <c r="M32" s="110"/>
    </row>
    <row r="33" spans="9:13" x14ac:dyDescent="0.25">
      <c r="I33" s="189"/>
      <c r="J33" s="189"/>
      <c r="K33" s="189"/>
      <c r="L33" s="189"/>
      <c r="M33" s="110"/>
    </row>
  </sheetData>
  <sortState ref="A4:AA29">
    <sortCondition ref="F4:F29"/>
  </sortState>
  <mergeCells count="1">
    <mergeCell ref="A3:K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workbookViewId="0">
      <selection activeCell="A2" sqref="A2"/>
    </sheetView>
  </sheetViews>
  <sheetFormatPr defaultRowHeight="15" x14ac:dyDescent="0.25"/>
  <cols>
    <col min="1" max="5" width="9.140625" style="189"/>
    <col min="6" max="7" width="11.5703125" style="110" customWidth="1"/>
    <col min="9" max="9" width="6" customWidth="1"/>
    <col min="10" max="10" width="6.7109375" customWidth="1"/>
    <col min="11" max="11" width="5.28515625" customWidth="1"/>
    <col min="12" max="12" width="4" customWidth="1"/>
    <col min="13" max="13" width="9.140625" style="189"/>
    <col min="16" max="16" width="14" customWidth="1"/>
    <col min="17" max="17" width="10.7109375" customWidth="1"/>
    <col min="18" max="18" width="11.28515625" customWidth="1"/>
    <col min="19" max="19" width="12.42578125" customWidth="1"/>
    <col min="21" max="21" width="13.28515625" customWidth="1"/>
    <col min="25" max="25" width="15.7109375" customWidth="1"/>
    <col min="29" max="29" width="9.5703125" bestFit="1" customWidth="1"/>
  </cols>
  <sheetData>
    <row r="1" spans="1:22" s="189" customFormat="1" ht="17.25" x14ac:dyDescent="0.25">
      <c r="A1" s="53" t="s">
        <v>1992</v>
      </c>
    </row>
    <row r="2" spans="1:22" s="189" customFormat="1" x14ac:dyDescent="0.25">
      <c r="A2" s="53" t="s">
        <v>1963</v>
      </c>
    </row>
    <row r="3" spans="1:22" s="189" customFormat="1" ht="17.25" x14ac:dyDescent="0.25">
      <c r="A3" s="53" t="s">
        <v>1965</v>
      </c>
    </row>
    <row r="4" spans="1:22" x14ac:dyDescent="0.25">
      <c r="A4" s="189" t="s">
        <v>1296</v>
      </c>
      <c r="B4" s="189" t="s">
        <v>323</v>
      </c>
      <c r="C4" s="189" t="s">
        <v>322</v>
      </c>
      <c r="D4" s="189" t="s">
        <v>1940</v>
      </c>
      <c r="E4" s="189" t="s">
        <v>1946</v>
      </c>
      <c r="F4" s="110" t="s">
        <v>167</v>
      </c>
      <c r="G4" s="110" t="s">
        <v>168</v>
      </c>
      <c r="H4" t="s">
        <v>169</v>
      </c>
      <c r="I4" s="292" t="s">
        <v>3</v>
      </c>
      <c r="J4" s="292" t="s">
        <v>4</v>
      </c>
      <c r="K4" s="292" t="s">
        <v>6</v>
      </c>
      <c r="L4" s="292" t="s">
        <v>2</v>
      </c>
      <c r="M4" s="292" t="s">
        <v>1</v>
      </c>
      <c r="N4" s="293" t="s">
        <v>1950</v>
      </c>
      <c r="O4" s="293" t="s">
        <v>1951</v>
      </c>
      <c r="P4" s="294" t="s">
        <v>1952</v>
      </c>
      <c r="Q4" s="292" t="s">
        <v>1953</v>
      </c>
      <c r="R4" s="292" t="s">
        <v>1954</v>
      </c>
      <c r="S4" s="292" t="s">
        <v>1955</v>
      </c>
      <c r="T4" s="294" t="s">
        <v>1956</v>
      </c>
      <c r="U4" s="292" t="s">
        <v>1962</v>
      </c>
    </row>
    <row r="5" spans="1:22" x14ac:dyDescent="0.25">
      <c r="A5" s="189" t="s">
        <v>409</v>
      </c>
      <c r="B5" s="189" t="s">
        <v>410</v>
      </c>
      <c r="C5" s="189" t="s">
        <v>330</v>
      </c>
      <c r="D5" s="189" t="s">
        <v>1612</v>
      </c>
      <c r="E5" s="189" t="s">
        <v>1614</v>
      </c>
      <c r="F5" s="110" t="s">
        <v>196</v>
      </c>
      <c r="G5" s="110" t="s">
        <v>197</v>
      </c>
      <c r="I5" s="292" t="s">
        <v>301</v>
      </c>
      <c r="J5" s="292" t="s">
        <v>302</v>
      </c>
      <c r="K5" s="292" t="s">
        <v>86</v>
      </c>
      <c r="L5" s="292">
        <v>15</v>
      </c>
      <c r="M5" s="292">
        <v>2011</v>
      </c>
      <c r="N5" s="293">
        <v>19</v>
      </c>
      <c r="O5" s="293">
        <v>7</v>
      </c>
      <c r="P5" s="291">
        <v>39</v>
      </c>
      <c r="Q5" s="291">
        <v>0</v>
      </c>
      <c r="R5" s="291">
        <v>0</v>
      </c>
      <c r="S5" s="291">
        <v>0</v>
      </c>
      <c r="T5" s="291">
        <v>40</v>
      </c>
      <c r="U5">
        <f t="shared" ref="U5:U20" si="0">SUM(P5:T5)/2</f>
        <v>39.5</v>
      </c>
    </row>
    <row r="6" spans="1:22" x14ac:dyDescent="0.25">
      <c r="A6" s="189" t="s">
        <v>409</v>
      </c>
      <c r="B6" s="189" t="s">
        <v>410</v>
      </c>
      <c r="C6" s="189" t="s">
        <v>330</v>
      </c>
      <c r="D6" s="189" t="s">
        <v>1612</v>
      </c>
      <c r="E6" s="189" t="s">
        <v>1614</v>
      </c>
      <c r="F6" s="110" t="s">
        <v>196</v>
      </c>
      <c r="G6" s="110" t="s">
        <v>197</v>
      </c>
      <c r="I6" s="292" t="s">
        <v>315</v>
      </c>
      <c r="J6" s="292" t="s">
        <v>316</v>
      </c>
      <c r="K6" s="292" t="s">
        <v>86</v>
      </c>
      <c r="L6" s="292">
        <v>16</v>
      </c>
      <c r="M6" s="292">
        <v>2011</v>
      </c>
      <c r="N6" s="293">
        <v>19</v>
      </c>
      <c r="O6" s="293">
        <v>7</v>
      </c>
      <c r="P6" s="291">
        <v>121</v>
      </c>
      <c r="Q6" s="291">
        <v>0</v>
      </c>
      <c r="R6" s="291">
        <v>0</v>
      </c>
      <c r="S6" s="291">
        <v>0</v>
      </c>
      <c r="T6" s="291">
        <v>121</v>
      </c>
      <c r="U6" s="290">
        <f t="shared" si="0"/>
        <v>121</v>
      </c>
      <c r="V6">
        <f>SUM(U5:U6)</f>
        <v>160.5</v>
      </c>
    </row>
    <row r="7" spans="1:22" x14ac:dyDescent="0.25">
      <c r="A7" s="189" t="s">
        <v>409</v>
      </c>
      <c r="B7" s="189" t="s">
        <v>410</v>
      </c>
      <c r="C7" s="189" t="s">
        <v>330</v>
      </c>
      <c r="D7" s="189" t="s">
        <v>1612</v>
      </c>
      <c r="E7" s="189" t="s">
        <v>1614</v>
      </c>
      <c r="F7" s="110" t="s">
        <v>165</v>
      </c>
      <c r="G7" s="110" t="s">
        <v>166</v>
      </c>
      <c r="H7" t="s">
        <v>170</v>
      </c>
      <c r="I7" s="292" t="s">
        <v>46</v>
      </c>
      <c r="J7" s="292" t="s">
        <v>1343</v>
      </c>
      <c r="K7" s="292" t="s">
        <v>11</v>
      </c>
      <c r="L7" s="292">
        <v>14</v>
      </c>
      <c r="M7" s="292">
        <v>2011</v>
      </c>
      <c r="N7" s="293">
        <v>19</v>
      </c>
      <c r="O7" s="293">
        <v>7</v>
      </c>
      <c r="P7" s="291">
        <v>4</v>
      </c>
      <c r="Q7" s="291">
        <v>0</v>
      </c>
      <c r="R7" s="291">
        <v>0</v>
      </c>
      <c r="S7" s="291">
        <v>0</v>
      </c>
      <c r="T7" s="291">
        <v>5</v>
      </c>
      <c r="U7" s="290">
        <f t="shared" si="0"/>
        <v>4.5</v>
      </c>
      <c r="V7">
        <f>U7</f>
        <v>4.5</v>
      </c>
    </row>
    <row r="8" spans="1:22" x14ac:dyDescent="0.25">
      <c r="A8" s="189" t="s">
        <v>409</v>
      </c>
      <c r="B8" s="189" t="s">
        <v>410</v>
      </c>
      <c r="C8" s="189" t="s">
        <v>330</v>
      </c>
      <c r="D8" s="189" t="s">
        <v>1612</v>
      </c>
      <c r="E8" s="189" t="s">
        <v>1614</v>
      </c>
      <c r="F8" s="110" t="s">
        <v>251</v>
      </c>
      <c r="G8" s="110" t="s">
        <v>199</v>
      </c>
      <c r="H8" t="s">
        <v>195</v>
      </c>
      <c r="I8" s="292" t="s">
        <v>96</v>
      </c>
      <c r="J8" s="292" t="s">
        <v>80</v>
      </c>
      <c r="K8" s="292" t="s">
        <v>93</v>
      </c>
      <c r="L8" s="292">
        <v>8</v>
      </c>
      <c r="M8" s="292">
        <v>2011</v>
      </c>
      <c r="N8" s="293">
        <v>19</v>
      </c>
      <c r="O8" s="293">
        <v>7</v>
      </c>
      <c r="P8" s="291">
        <v>27334</v>
      </c>
      <c r="Q8" s="291">
        <v>0</v>
      </c>
      <c r="R8" s="291">
        <v>0</v>
      </c>
      <c r="S8" s="291">
        <v>0</v>
      </c>
      <c r="T8" s="291">
        <v>27334</v>
      </c>
      <c r="U8" s="290">
        <f t="shared" si="0"/>
        <v>27334</v>
      </c>
    </row>
    <row r="9" spans="1:22" x14ac:dyDescent="0.25">
      <c r="A9" s="189" t="s">
        <v>409</v>
      </c>
      <c r="B9" s="189" t="s">
        <v>410</v>
      </c>
      <c r="C9" s="189" t="s">
        <v>330</v>
      </c>
      <c r="D9" s="189" t="s">
        <v>1612</v>
      </c>
      <c r="E9" s="189" t="s">
        <v>1614</v>
      </c>
      <c r="F9" s="110" t="s">
        <v>251</v>
      </c>
      <c r="G9" s="110" t="s">
        <v>199</v>
      </c>
      <c r="H9" t="s">
        <v>195</v>
      </c>
      <c r="I9" s="292" t="s">
        <v>118</v>
      </c>
      <c r="J9" s="292" t="s">
        <v>83</v>
      </c>
      <c r="K9" s="292" t="s">
        <v>93</v>
      </c>
      <c r="L9" s="292">
        <v>9</v>
      </c>
      <c r="M9" s="292">
        <v>2011</v>
      </c>
      <c r="N9" s="293">
        <v>19</v>
      </c>
      <c r="O9" s="293">
        <v>7</v>
      </c>
      <c r="P9" s="291">
        <v>6422</v>
      </c>
      <c r="Q9" s="291">
        <v>0</v>
      </c>
      <c r="R9" s="291">
        <v>0</v>
      </c>
      <c r="S9" s="291">
        <v>0</v>
      </c>
      <c r="T9" s="291">
        <v>6422</v>
      </c>
      <c r="U9" s="290">
        <f t="shared" si="0"/>
        <v>6422</v>
      </c>
      <c r="V9">
        <f>SUM(U8:U9)</f>
        <v>33756</v>
      </c>
    </row>
    <row r="10" spans="1:22" x14ac:dyDescent="0.25">
      <c r="A10" s="189" t="s">
        <v>409</v>
      </c>
      <c r="B10" s="189" t="s">
        <v>410</v>
      </c>
      <c r="C10" s="189" t="s">
        <v>330</v>
      </c>
      <c r="D10" s="189" t="s">
        <v>1612</v>
      </c>
      <c r="E10" s="189" t="s">
        <v>1614</v>
      </c>
      <c r="F10" s="110" t="s">
        <v>198</v>
      </c>
      <c r="G10" s="110" t="s">
        <v>199</v>
      </c>
      <c r="H10" t="s">
        <v>194</v>
      </c>
      <c r="I10" s="292" t="s">
        <v>41</v>
      </c>
      <c r="J10" s="292" t="s">
        <v>1392</v>
      </c>
      <c r="K10" s="292" t="s">
        <v>11</v>
      </c>
      <c r="L10" s="292">
        <v>1</v>
      </c>
      <c r="M10" s="292">
        <v>2011</v>
      </c>
      <c r="N10" s="293">
        <v>19</v>
      </c>
      <c r="O10" s="293">
        <v>7</v>
      </c>
      <c r="P10" s="291">
        <v>1</v>
      </c>
      <c r="Q10" s="291">
        <v>0</v>
      </c>
      <c r="R10" s="291">
        <v>0</v>
      </c>
      <c r="S10" s="291">
        <v>0</v>
      </c>
      <c r="T10" s="291">
        <v>1</v>
      </c>
      <c r="U10" s="290">
        <f t="shared" si="0"/>
        <v>1</v>
      </c>
    </row>
    <row r="11" spans="1:22" x14ac:dyDescent="0.25">
      <c r="A11" s="189" t="s">
        <v>409</v>
      </c>
      <c r="B11" s="189" t="s">
        <v>410</v>
      </c>
      <c r="C11" s="189" t="s">
        <v>330</v>
      </c>
      <c r="D11" s="189" t="s">
        <v>1612</v>
      </c>
      <c r="E11" s="189" t="s">
        <v>1614</v>
      </c>
      <c r="F11" s="110" t="s">
        <v>198</v>
      </c>
      <c r="G11" s="110" t="s">
        <v>199</v>
      </c>
      <c r="H11" t="s">
        <v>194</v>
      </c>
      <c r="I11" s="292" t="s">
        <v>320</v>
      </c>
      <c r="J11" s="292" t="s">
        <v>140</v>
      </c>
      <c r="K11" s="292" t="s">
        <v>74</v>
      </c>
      <c r="L11" s="292">
        <v>2</v>
      </c>
      <c r="M11" s="292">
        <v>2011</v>
      </c>
      <c r="N11" s="293">
        <v>19</v>
      </c>
      <c r="O11" s="293">
        <v>7</v>
      </c>
      <c r="P11" s="291">
        <v>2</v>
      </c>
      <c r="Q11" s="291">
        <v>0</v>
      </c>
      <c r="R11" s="291">
        <v>0</v>
      </c>
      <c r="S11" s="291">
        <v>0</v>
      </c>
      <c r="T11" s="291">
        <v>2</v>
      </c>
      <c r="U11" s="290">
        <f t="shared" si="0"/>
        <v>2</v>
      </c>
    </row>
    <row r="12" spans="1:22" x14ac:dyDescent="0.25">
      <c r="A12" s="290" t="s">
        <v>409</v>
      </c>
      <c r="B12" s="290" t="s">
        <v>410</v>
      </c>
      <c r="C12" s="189" t="s">
        <v>330</v>
      </c>
      <c r="D12" s="189" t="s">
        <v>1612</v>
      </c>
      <c r="E12" s="189" t="s">
        <v>1614</v>
      </c>
      <c r="F12" s="189" t="s">
        <v>198</v>
      </c>
      <c r="G12" s="189" t="s">
        <v>199</v>
      </c>
      <c r="H12" s="110" t="s">
        <v>194</v>
      </c>
      <c r="I12" s="292" t="s">
        <v>133</v>
      </c>
      <c r="J12" s="292" t="s">
        <v>134</v>
      </c>
      <c r="K12" s="292" t="s">
        <v>74</v>
      </c>
      <c r="L12" s="292">
        <v>3</v>
      </c>
      <c r="M12" s="292">
        <v>2011</v>
      </c>
      <c r="N12" s="293">
        <v>19</v>
      </c>
      <c r="O12" s="293">
        <v>7</v>
      </c>
      <c r="P12" s="291">
        <v>19</v>
      </c>
      <c r="Q12" s="291">
        <v>0</v>
      </c>
      <c r="R12" s="291">
        <v>0</v>
      </c>
      <c r="S12" s="291">
        <v>0</v>
      </c>
      <c r="T12" s="291">
        <v>19</v>
      </c>
      <c r="U12" s="290">
        <f t="shared" si="0"/>
        <v>19</v>
      </c>
    </row>
    <row r="13" spans="1:22" x14ac:dyDescent="0.25">
      <c r="A13" s="290" t="s">
        <v>409</v>
      </c>
      <c r="B13" s="290" t="s">
        <v>410</v>
      </c>
      <c r="C13" s="189" t="s">
        <v>330</v>
      </c>
      <c r="D13" s="189" t="s">
        <v>1612</v>
      </c>
      <c r="E13" s="189" t="s">
        <v>1614</v>
      </c>
      <c r="F13" s="189" t="s">
        <v>198</v>
      </c>
      <c r="G13" s="189" t="s">
        <v>199</v>
      </c>
      <c r="H13" s="110" t="s">
        <v>194</v>
      </c>
      <c r="I13" s="292" t="s">
        <v>255</v>
      </c>
      <c r="J13" s="292" t="s">
        <v>256</v>
      </c>
      <c r="K13" s="292" t="s">
        <v>74</v>
      </c>
      <c r="L13" s="292">
        <v>4</v>
      </c>
      <c r="M13" s="292">
        <v>2011</v>
      </c>
      <c r="N13" s="293">
        <v>19</v>
      </c>
      <c r="O13" s="293">
        <v>7</v>
      </c>
      <c r="P13" s="291">
        <v>3</v>
      </c>
      <c r="Q13" s="291">
        <v>0</v>
      </c>
      <c r="R13" s="291">
        <v>0</v>
      </c>
      <c r="S13" s="291">
        <v>0</v>
      </c>
      <c r="T13" s="291">
        <v>3</v>
      </c>
      <c r="U13" s="290">
        <f t="shared" si="0"/>
        <v>3</v>
      </c>
    </row>
    <row r="14" spans="1:22" x14ac:dyDescent="0.25">
      <c r="A14" s="189" t="s">
        <v>409</v>
      </c>
      <c r="B14" s="189" t="s">
        <v>410</v>
      </c>
      <c r="C14" s="189" t="s">
        <v>330</v>
      </c>
      <c r="D14" s="189" t="s">
        <v>1612</v>
      </c>
      <c r="E14" s="189" t="s">
        <v>1614</v>
      </c>
      <c r="F14" s="110" t="s">
        <v>198</v>
      </c>
      <c r="G14" s="110" t="s">
        <v>199</v>
      </c>
      <c r="H14" t="s">
        <v>194</v>
      </c>
      <c r="I14" s="292" t="s">
        <v>38</v>
      </c>
      <c r="J14" s="292" t="s">
        <v>26</v>
      </c>
      <c r="K14" s="292" t="s">
        <v>11</v>
      </c>
      <c r="L14" s="292">
        <v>5</v>
      </c>
      <c r="M14" s="292">
        <v>2011</v>
      </c>
      <c r="N14" s="293">
        <v>19</v>
      </c>
      <c r="O14" s="293">
        <v>7</v>
      </c>
      <c r="P14" s="291">
        <v>2789</v>
      </c>
      <c r="Q14" s="291">
        <v>0</v>
      </c>
      <c r="R14" s="291">
        <v>0</v>
      </c>
      <c r="S14" s="291">
        <v>0</v>
      </c>
      <c r="T14" s="291">
        <v>2789</v>
      </c>
      <c r="U14" s="290">
        <f t="shared" si="0"/>
        <v>2789</v>
      </c>
    </row>
    <row r="15" spans="1:22" x14ac:dyDescent="0.25">
      <c r="A15" s="189" t="s">
        <v>409</v>
      </c>
      <c r="B15" s="189" t="s">
        <v>410</v>
      </c>
      <c r="C15" s="189" t="s">
        <v>330</v>
      </c>
      <c r="D15" s="189" t="s">
        <v>1612</v>
      </c>
      <c r="E15" s="189" t="s">
        <v>1614</v>
      </c>
      <c r="F15" s="110" t="s">
        <v>198</v>
      </c>
      <c r="G15" s="110" t="s">
        <v>199</v>
      </c>
      <c r="H15" t="s">
        <v>194</v>
      </c>
      <c r="I15" s="292" t="s">
        <v>32</v>
      </c>
      <c r="J15" s="292" t="s">
        <v>26</v>
      </c>
      <c r="K15" s="292" t="s">
        <v>11</v>
      </c>
      <c r="L15" s="292">
        <v>6</v>
      </c>
      <c r="M15" s="292">
        <v>2011</v>
      </c>
      <c r="N15" s="293">
        <v>19</v>
      </c>
      <c r="O15" s="293">
        <v>7</v>
      </c>
      <c r="P15" s="291">
        <v>3</v>
      </c>
      <c r="Q15" s="291">
        <v>0</v>
      </c>
      <c r="R15" s="291">
        <v>0</v>
      </c>
      <c r="S15" s="291">
        <v>0</v>
      </c>
      <c r="T15" s="291">
        <v>3</v>
      </c>
      <c r="U15" s="290">
        <f t="shared" si="0"/>
        <v>3</v>
      </c>
    </row>
    <row r="16" spans="1:22" x14ac:dyDescent="0.25">
      <c r="A16" s="189" t="s">
        <v>409</v>
      </c>
      <c r="B16" s="189" t="s">
        <v>410</v>
      </c>
      <c r="C16" s="189" t="s">
        <v>330</v>
      </c>
      <c r="D16" s="189" t="s">
        <v>1612</v>
      </c>
      <c r="E16" s="189" t="s">
        <v>1614</v>
      </c>
      <c r="F16" s="110" t="s">
        <v>198</v>
      </c>
      <c r="G16" s="110" t="s">
        <v>199</v>
      </c>
      <c r="H16" t="s">
        <v>194</v>
      </c>
      <c r="I16" s="292" t="s">
        <v>87</v>
      </c>
      <c r="J16" s="292" t="s">
        <v>88</v>
      </c>
      <c r="K16" s="292" t="s">
        <v>86</v>
      </c>
      <c r="L16" s="292">
        <v>7</v>
      </c>
      <c r="M16" s="292">
        <v>2011</v>
      </c>
      <c r="N16" s="293">
        <v>19</v>
      </c>
      <c r="O16" s="293">
        <v>7</v>
      </c>
      <c r="P16" s="291">
        <v>1478</v>
      </c>
      <c r="Q16" s="291">
        <v>0</v>
      </c>
      <c r="R16" s="291">
        <v>0</v>
      </c>
      <c r="S16" s="291">
        <v>0</v>
      </c>
      <c r="T16" s="291">
        <v>1478</v>
      </c>
      <c r="U16" s="290">
        <f t="shared" si="0"/>
        <v>1478</v>
      </c>
    </row>
    <row r="17" spans="1:22" x14ac:dyDescent="0.25">
      <c r="A17" s="189" t="s">
        <v>409</v>
      </c>
      <c r="B17" s="189" t="s">
        <v>410</v>
      </c>
      <c r="C17" s="189" t="s">
        <v>330</v>
      </c>
      <c r="D17" s="189" t="s">
        <v>1612</v>
      </c>
      <c r="E17" s="189" t="s">
        <v>1614</v>
      </c>
      <c r="F17" s="110" t="s">
        <v>198</v>
      </c>
      <c r="G17" s="110" t="s">
        <v>199</v>
      </c>
      <c r="H17" t="s">
        <v>194</v>
      </c>
      <c r="I17" s="292" t="s">
        <v>178</v>
      </c>
      <c r="J17" s="292" t="s">
        <v>1347</v>
      </c>
      <c r="K17" s="292" t="s">
        <v>11</v>
      </c>
      <c r="L17" s="292">
        <v>10</v>
      </c>
      <c r="M17" s="292">
        <v>2011</v>
      </c>
      <c r="N17" s="293">
        <v>19</v>
      </c>
      <c r="O17" s="293">
        <v>7</v>
      </c>
      <c r="P17" s="291">
        <v>5290</v>
      </c>
      <c r="Q17" s="291">
        <v>0</v>
      </c>
      <c r="R17" s="291">
        <v>0</v>
      </c>
      <c r="S17" s="291">
        <v>0</v>
      </c>
      <c r="T17" s="291">
        <v>5290</v>
      </c>
      <c r="U17" s="290">
        <f t="shared" si="0"/>
        <v>5290</v>
      </c>
    </row>
    <row r="18" spans="1:22" x14ac:dyDescent="0.25">
      <c r="A18" s="189" t="s">
        <v>409</v>
      </c>
      <c r="B18" s="189" t="s">
        <v>410</v>
      </c>
      <c r="C18" s="189" t="s">
        <v>330</v>
      </c>
      <c r="D18" s="189" t="s">
        <v>1612</v>
      </c>
      <c r="E18" s="189" t="s">
        <v>1614</v>
      </c>
      <c r="F18" s="110" t="s">
        <v>198</v>
      </c>
      <c r="G18" s="110" t="s">
        <v>199</v>
      </c>
      <c r="H18" t="s">
        <v>194</v>
      </c>
      <c r="I18" s="292" t="s">
        <v>49</v>
      </c>
      <c r="J18" s="292" t="s">
        <v>26</v>
      </c>
      <c r="K18" s="292" t="s">
        <v>11</v>
      </c>
      <c r="L18" s="292">
        <v>11</v>
      </c>
      <c r="M18" s="292">
        <v>2011</v>
      </c>
      <c r="N18" s="293">
        <v>19</v>
      </c>
      <c r="O18" s="293">
        <v>7</v>
      </c>
      <c r="P18" s="291">
        <v>2732</v>
      </c>
      <c r="Q18" s="291">
        <v>0</v>
      </c>
      <c r="R18" s="291">
        <v>0</v>
      </c>
      <c r="S18" s="291">
        <v>0</v>
      </c>
      <c r="T18" s="291">
        <v>2732</v>
      </c>
      <c r="U18" s="290">
        <f t="shared" si="0"/>
        <v>2732</v>
      </c>
    </row>
    <row r="19" spans="1:22" x14ac:dyDescent="0.25">
      <c r="A19" s="189" t="s">
        <v>409</v>
      </c>
      <c r="B19" s="189" t="s">
        <v>410</v>
      </c>
      <c r="C19" s="189" t="s">
        <v>330</v>
      </c>
      <c r="D19" s="189" t="s">
        <v>1612</v>
      </c>
      <c r="E19" s="189" t="s">
        <v>1614</v>
      </c>
      <c r="F19" s="110" t="s">
        <v>198</v>
      </c>
      <c r="G19" s="110" t="s">
        <v>199</v>
      </c>
      <c r="H19" t="s">
        <v>194</v>
      </c>
      <c r="I19" s="292" t="s">
        <v>47</v>
      </c>
      <c r="J19" s="292" t="s">
        <v>1353</v>
      </c>
      <c r="K19" s="292" t="s">
        <v>11</v>
      </c>
      <c r="L19" s="292">
        <v>12</v>
      </c>
      <c r="M19" s="292">
        <v>2011</v>
      </c>
      <c r="N19" s="293">
        <v>19</v>
      </c>
      <c r="O19" s="293">
        <v>7</v>
      </c>
      <c r="P19" s="291">
        <v>455</v>
      </c>
      <c r="Q19" s="291">
        <v>0</v>
      </c>
      <c r="R19" s="291">
        <v>0</v>
      </c>
      <c r="S19" s="291">
        <v>0</v>
      </c>
      <c r="T19" s="291">
        <v>455</v>
      </c>
      <c r="U19" s="290">
        <f t="shared" si="0"/>
        <v>455</v>
      </c>
      <c r="V19">
        <f>SUM(U10:U19)</f>
        <v>12772</v>
      </c>
    </row>
    <row r="20" spans="1:22" x14ac:dyDescent="0.25">
      <c r="A20" s="189" t="s">
        <v>409</v>
      </c>
      <c r="B20" s="189" t="s">
        <v>410</v>
      </c>
      <c r="C20" s="189" t="s">
        <v>330</v>
      </c>
      <c r="D20" s="189" t="s">
        <v>1612</v>
      </c>
      <c r="E20" s="189" t="s">
        <v>1614</v>
      </c>
      <c r="F20" s="110" t="s">
        <v>192</v>
      </c>
      <c r="G20" s="110" t="s">
        <v>193</v>
      </c>
      <c r="H20" t="s">
        <v>194</v>
      </c>
      <c r="I20" s="292" t="s">
        <v>148</v>
      </c>
      <c r="J20" s="292" t="s">
        <v>149</v>
      </c>
      <c r="K20" s="292" t="s">
        <v>74</v>
      </c>
      <c r="L20" s="292">
        <v>13</v>
      </c>
      <c r="M20" s="292">
        <v>2011</v>
      </c>
      <c r="N20" s="293">
        <v>19</v>
      </c>
      <c r="O20" s="293">
        <v>7</v>
      </c>
      <c r="P20" s="291">
        <v>5210</v>
      </c>
      <c r="Q20" s="291">
        <v>0</v>
      </c>
      <c r="R20" s="291">
        <v>0</v>
      </c>
      <c r="S20" s="291">
        <v>0</v>
      </c>
      <c r="T20" s="291">
        <v>5210</v>
      </c>
      <c r="U20" s="290">
        <f t="shared" si="0"/>
        <v>5210</v>
      </c>
      <c r="V20">
        <f>U20</f>
        <v>5210</v>
      </c>
    </row>
    <row r="21" spans="1:22" ht="17.25" x14ac:dyDescent="0.25">
      <c r="A21" s="233" t="s">
        <v>1961</v>
      </c>
      <c r="L21" s="189"/>
      <c r="M21"/>
    </row>
  </sheetData>
  <sortState ref="A5:U20">
    <sortCondition ref="F5:F20"/>
  </sortState>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Title</vt:lpstr>
      <vt:lpstr>major airport LTO count</vt:lpstr>
      <vt:lpstr>Newark (EWR) EDMS Input</vt:lpstr>
      <vt:lpstr>Teterboro (TEB) EDMS INPUT</vt:lpstr>
      <vt:lpstr>Atlantic City (ACY) EDMS INPUT</vt:lpstr>
      <vt:lpstr>Essex County (CDW) EDMS Input</vt:lpstr>
      <vt:lpstr>Monmouth Exec (BLM) EDMS input</vt:lpstr>
      <vt:lpstr>Millville (MIV) EDMS INPUT</vt:lpstr>
      <vt:lpstr>Morristown (MMU) EDMS INPUT</vt:lpstr>
      <vt:lpstr>Trenton (TNN) EDMS INPUT</vt:lpstr>
      <vt:lpstr>Mcguire (WRI) EDMS INPUT</vt:lpstr>
      <vt:lpstr>Lakehurst (NEL) EDMS INPUT</vt:lpstr>
      <vt:lpstr>FAA 5010 Airport AirTaxi Input </vt:lpstr>
      <vt:lpstr>FAA Airport 5010 Mil Input</vt:lpstr>
      <vt:lpstr>FAA 5010 Airport GenAvia Input</vt:lpstr>
      <vt:lpstr>NJDOT Heliport Input</vt:lpstr>
      <vt:lpstr>NJDOT PrivUse Input</vt:lpstr>
      <vt:lpstr>FAA 5010 Airports</vt:lpstr>
      <vt:lpstr>TAF Airports</vt:lpstr>
      <vt:lpstr>APADS</vt:lpstr>
      <vt:lpstr>Sheet3</vt:lpstr>
    </vt:vector>
  </TitlesOfParts>
  <Company>NJDEP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Koroniades</dc:creator>
  <cp:lastModifiedBy>Judy Rand</cp:lastModifiedBy>
  <cp:lastPrinted>2014-01-24T00:43:03Z</cp:lastPrinted>
  <dcterms:created xsi:type="dcterms:W3CDTF">2012-05-25T15:14:56Z</dcterms:created>
  <dcterms:modified xsi:type="dcterms:W3CDTF">2014-05-02T20:14:03Z</dcterms:modified>
</cp:coreProperties>
</file>