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6F087D61-FDB5-4B4E-9B80-670FE2F0ADF9}" xr6:coauthVersionLast="45" xr6:coauthVersionMax="45" xr10:uidLastSave="{00000000-0000-0000-0000-000000000000}"/>
  <bookViews>
    <workbookView xWindow="3915" yWindow="3525" windowWidth="21600" windowHeight="11385" xr2:uid="{00000000-000D-0000-FFFF-FFFF00000000}"/>
  </bookViews>
  <sheets>
    <sheet name="Turnover Benefits" sheetId="6" r:id="rId1"/>
    <sheet name="Total Benefits" sheetId="1" r:id="rId2"/>
    <sheet name="Onroad VOC" sheetId="2" r:id="rId3"/>
    <sheet name="Onroad NOX" sheetId="5" r:id="rId4"/>
    <sheet name="NonRoad (new '17_'20)" sheetId="10" r:id="rId5"/>
  </sheets>
  <definedNames>
    <definedName name="_xlnm._FilterDatabase" localSheetId="4" hidden="1">'NonRoad (new ''17_''20)'!$A$5:$K$58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" i="6" l="1"/>
  <c r="O38" i="2"/>
  <c r="O26" i="2"/>
  <c r="O27" i="2"/>
  <c r="O28" i="2"/>
  <c r="O29" i="2"/>
  <c r="O30" i="2"/>
  <c r="O31" i="2"/>
  <c r="O32" i="2"/>
  <c r="O33" i="2"/>
  <c r="O34" i="2"/>
  <c r="O35" i="2"/>
  <c r="O36" i="2"/>
  <c r="O37" i="2"/>
  <c r="O25" i="2"/>
  <c r="D38" i="2"/>
  <c r="E38" i="2"/>
  <c r="F38" i="2"/>
  <c r="G38" i="2"/>
  <c r="H38" i="2"/>
  <c r="I38" i="2"/>
  <c r="J38" i="2"/>
  <c r="K38" i="2"/>
  <c r="L38" i="2"/>
  <c r="M38" i="2"/>
  <c r="N38" i="2"/>
  <c r="C38" i="2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25" i="5"/>
  <c r="D38" i="5"/>
  <c r="E38" i="5"/>
  <c r="F38" i="5"/>
  <c r="G38" i="5"/>
  <c r="H38" i="5"/>
  <c r="I38" i="5"/>
  <c r="J38" i="5"/>
  <c r="K38" i="5"/>
  <c r="L38" i="5"/>
  <c r="M38" i="5"/>
  <c r="N38" i="5"/>
  <c r="C38" i="5"/>
  <c r="N24" i="6" l="1"/>
  <c r="M24" i="6"/>
  <c r="L24" i="6"/>
  <c r="K24" i="6"/>
  <c r="J24" i="6"/>
  <c r="I24" i="6"/>
  <c r="H24" i="6"/>
  <c r="G24" i="6"/>
  <c r="F24" i="6"/>
  <c r="E24" i="6"/>
  <c r="D24" i="6"/>
  <c r="C24" i="6"/>
  <c r="O24" i="6"/>
  <c r="N20" i="6"/>
  <c r="M20" i="6"/>
  <c r="L20" i="6"/>
  <c r="K20" i="6"/>
  <c r="J20" i="6"/>
  <c r="I20" i="6"/>
  <c r="H20" i="6"/>
  <c r="G20" i="6"/>
  <c r="F20" i="6"/>
  <c r="E20" i="6"/>
  <c r="D20" i="6"/>
  <c r="C20" i="6"/>
  <c r="O20" i="6" s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N15" i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C17" i="1"/>
  <c r="O17" i="1" s="1"/>
  <c r="C16" i="1"/>
  <c r="O16" i="1" s="1"/>
  <c r="C15" i="1"/>
  <c r="O15" i="1" s="1"/>
  <c r="C14" i="1"/>
  <c r="O14" i="1" s="1"/>
  <c r="N10" i="1"/>
  <c r="M10" i="1"/>
  <c r="L10" i="1"/>
  <c r="K10" i="1"/>
  <c r="J10" i="1"/>
  <c r="I10" i="1"/>
  <c r="H10" i="1"/>
  <c r="G10" i="1"/>
  <c r="F10" i="1"/>
  <c r="N8" i="1"/>
  <c r="M8" i="1"/>
  <c r="L8" i="1"/>
  <c r="K8" i="1"/>
  <c r="J8" i="1"/>
  <c r="I8" i="1"/>
  <c r="H8" i="1"/>
  <c r="G8" i="1"/>
  <c r="F8" i="1"/>
  <c r="E8" i="1"/>
  <c r="D8" i="1"/>
  <c r="C8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O10" i="1"/>
  <c r="O9" i="1"/>
  <c r="O8" i="1"/>
  <c r="J49" i="10" l="1"/>
  <c r="J53" i="10"/>
  <c r="J57" i="10"/>
  <c r="H58" i="10" l="1"/>
  <c r="G58" i="10"/>
  <c r="F58" i="10"/>
  <c r="K57" i="10"/>
  <c r="I57" i="10"/>
  <c r="K56" i="10"/>
  <c r="J56" i="10"/>
  <c r="I56" i="10"/>
  <c r="K55" i="10"/>
  <c r="J55" i="10"/>
  <c r="I55" i="10"/>
  <c r="K54" i="10"/>
  <c r="J54" i="10"/>
  <c r="I54" i="10"/>
  <c r="K53" i="10"/>
  <c r="I53" i="10"/>
  <c r="K52" i="10"/>
  <c r="J52" i="10"/>
  <c r="I52" i="10"/>
  <c r="K51" i="10"/>
  <c r="J51" i="10"/>
  <c r="I51" i="10"/>
  <c r="K50" i="10"/>
  <c r="J50" i="10"/>
  <c r="I50" i="10"/>
  <c r="K49" i="10"/>
  <c r="I49" i="10"/>
  <c r="K48" i="10"/>
  <c r="J48" i="10"/>
  <c r="I48" i="10"/>
  <c r="K47" i="10"/>
  <c r="J47" i="10"/>
  <c r="I47" i="10"/>
  <c r="K46" i="10"/>
  <c r="J46" i="10"/>
  <c r="I46" i="10"/>
  <c r="K45" i="10"/>
  <c r="J45" i="10"/>
  <c r="I45" i="10"/>
  <c r="K44" i="10"/>
  <c r="J44" i="10"/>
  <c r="I44" i="10"/>
  <c r="K43" i="10"/>
  <c r="J43" i="10"/>
  <c r="I43" i="10"/>
  <c r="K42" i="10"/>
  <c r="J42" i="10"/>
  <c r="I42" i="10"/>
  <c r="K41" i="10"/>
  <c r="J41" i="10"/>
  <c r="I41" i="10"/>
  <c r="K40" i="10"/>
  <c r="J40" i="10"/>
  <c r="I40" i="10"/>
  <c r="K39" i="10"/>
  <c r="J39" i="10"/>
  <c r="I39" i="10"/>
  <c r="K38" i="10"/>
  <c r="J38" i="10"/>
  <c r="I38" i="10"/>
  <c r="K37" i="10"/>
  <c r="J37" i="10"/>
  <c r="I37" i="10"/>
  <c r="K36" i="10"/>
  <c r="J36" i="10"/>
  <c r="I36" i="10"/>
  <c r="K35" i="10"/>
  <c r="J35" i="10"/>
  <c r="I35" i="10"/>
  <c r="K34" i="10"/>
  <c r="J34" i="10"/>
  <c r="I34" i="10"/>
  <c r="K33" i="10"/>
  <c r="J33" i="10"/>
  <c r="I33" i="10"/>
  <c r="K32" i="10"/>
  <c r="J32" i="10"/>
  <c r="I32" i="10"/>
  <c r="K31" i="10"/>
  <c r="J31" i="10"/>
  <c r="I31" i="10"/>
  <c r="K30" i="10"/>
  <c r="J30" i="10"/>
  <c r="I30" i="10"/>
  <c r="K29" i="10"/>
  <c r="J29" i="10"/>
  <c r="I29" i="10"/>
  <c r="K28" i="10"/>
  <c r="J28" i="10"/>
  <c r="I28" i="10"/>
  <c r="K27" i="10"/>
  <c r="J27" i="10"/>
  <c r="I27" i="10"/>
  <c r="K26" i="10"/>
  <c r="J26" i="10"/>
  <c r="I26" i="10"/>
  <c r="K25" i="10"/>
  <c r="J25" i="10"/>
  <c r="I25" i="10"/>
  <c r="K24" i="10"/>
  <c r="J24" i="10"/>
  <c r="I24" i="10"/>
  <c r="K23" i="10"/>
  <c r="J23" i="10"/>
  <c r="I23" i="10"/>
  <c r="K22" i="10"/>
  <c r="J22" i="10"/>
  <c r="I22" i="10"/>
  <c r="K21" i="10"/>
  <c r="J21" i="10"/>
  <c r="I21" i="10"/>
  <c r="K20" i="10"/>
  <c r="J20" i="10"/>
  <c r="I20" i="10"/>
  <c r="K19" i="10"/>
  <c r="J19" i="10"/>
  <c r="I19" i="10"/>
  <c r="K18" i="10"/>
  <c r="J18" i="10"/>
  <c r="I18" i="10"/>
  <c r="K17" i="10"/>
  <c r="J17" i="10"/>
  <c r="I17" i="10"/>
  <c r="K16" i="10"/>
  <c r="J16" i="10"/>
  <c r="I16" i="10"/>
  <c r="K15" i="10"/>
  <c r="J15" i="10"/>
  <c r="I15" i="10"/>
  <c r="K14" i="10"/>
  <c r="J14" i="10"/>
  <c r="I14" i="10"/>
  <c r="K13" i="10"/>
  <c r="J13" i="10"/>
  <c r="I13" i="10"/>
  <c r="K12" i="10"/>
  <c r="J12" i="10"/>
  <c r="I12" i="10"/>
  <c r="K11" i="10"/>
  <c r="J11" i="10"/>
  <c r="I11" i="10"/>
  <c r="K10" i="10"/>
  <c r="J10" i="10"/>
  <c r="I10" i="10"/>
  <c r="K9" i="10"/>
  <c r="J9" i="10"/>
  <c r="I9" i="10"/>
  <c r="K8" i="10"/>
  <c r="J8" i="10"/>
  <c r="I8" i="10"/>
  <c r="K7" i="10"/>
  <c r="J7" i="10"/>
  <c r="I7" i="10"/>
  <c r="K6" i="10"/>
  <c r="J6" i="10"/>
  <c r="I6" i="10"/>
  <c r="O7" i="6" l="1"/>
  <c r="N7" i="6"/>
  <c r="M7" i="6"/>
  <c r="L7" i="6"/>
  <c r="K7" i="6"/>
  <c r="J7" i="6"/>
  <c r="I7" i="6"/>
  <c r="H7" i="6"/>
  <c r="G7" i="6"/>
  <c r="F7" i="6"/>
  <c r="E7" i="6"/>
  <c r="D7" i="6"/>
  <c r="C7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6" i="5" l="1"/>
  <c r="O7" i="5"/>
  <c r="O8" i="5"/>
  <c r="O9" i="5"/>
  <c r="O10" i="5"/>
  <c r="O11" i="5"/>
  <c r="O12" i="5"/>
  <c r="O13" i="5"/>
  <c r="O14" i="5"/>
  <c r="O15" i="5"/>
  <c r="O16" i="5"/>
  <c r="O17" i="5"/>
  <c r="O5" i="5"/>
  <c r="D18" i="5"/>
  <c r="D13" i="1" s="1"/>
  <c r="E18" i="5"/>
  <c r="E13" i="1" s="1"/>
  <c r="F18" i="5"/>
  <c r="F13" i="1" s="1"/>
  <c r="G18" i="5"/>
  <c r="G13" i="1" s="1"/>
  <c r="H18" i="5"/>
  <c r="H13" i="1" s="1"/>
  <c r="I18" i="5"/>
  <c r="I13" i="1" s="1"/>
  <c r="J18" i="5"/>
  <c r="J13" i="1" s="1"/>
  <c r="K18" i="5"/>
  <c r="K13" i="1" s="1"/>
  <c r="L18" i="5"/>
  <c r="L13" i="1" s="1"/>
  <c r="M18" i="5"/>
  <c r="M13" i="1" s="1"/>
  <c r="N18" i="5"/>
  <c r="N13" i="1" s="1"/>
  <c r="O18" i="5"/>
  <c r="C18" i="5"/>
  <c r="O6" i="2"/>
  <c r="O7" i="2"/>
  <c r="O8" i="2"/>
  <c r="O9" i="2"/>
  <c r="O10" i="2"/>
  <c r="O11" i="2"/>
  <c r="O12" i="2"/>
  <c r="O13" i="2"/>
  <c r="O14" i="2"/>
  <c r="O15" i="2"/>
  <c r="O16" i="2"/>
  <c r="O17" i="2"/>
  <c r="O5" i="2"/>
  <c r="D18" i="2"/>
  <c r="D6" i="1" s="1"/>
  <c r="E18" i="2"/>
  <c r="E6" i="1" s="1"/>
  <c r="F18" i="2"/>
  <c r="F6" i="1" s="1"/>
  <c r="G18" i="2"/>
  <c r="G6" i="1" s="1"/>
  <c r="H18" i="2"/>
  <c r="H6" i="1" s="1"/>
  <c r="I18" i="2"/>
  <c r="I6" i="1" s="1"/>
  <c r="J18" i="2"/>
  <c r="J6" i="1" s="1"/>
  <c r="K18" i="2"/>
  <c r="K6" i="1" s="1"/>
  <c r="L18" i="2"/>
  <c r="L6" i="1" s="1"/>
  <c r="M18" i="2"/>
  <c r="M6" i="1" s="1"/>
  <c r="N18" i="2"/>
  <c r="N6" i="1" s="1"/>
  <c r="O18" i="2"/>
  <c r="C18" i="2"/>
  <c r="C6" i="1" s="1"/>
  <c r="C13" i="1" l="1"/>
  <c r="N23" i="6"/>
  <c r="N25" i="6" s="1"/>
  <c r="N18" i="1"/>
  <c r="M23" i="6"/>
  <c r="M25" i="6" s="1"/>
  <c r="M18" i="1"/>
  <c r="L23" i="6"/>
  <c r="L25" i="6" s="1"/>
  <c r="L18" i="1"/>
  <c r="K23" i="6"/>
  <c r="K25" i="6" s="1"/>
  <c r="K18" i="1"/>
  <c r="J23" i="6"/>
  <c r="J25" i="6" s="1"/>
  <c r="J18" i="1"/>
  <c r="I23" i="6"/>
  <c r="I25" i="6" s="1"/>
  <c r="I18" i="1"/>
  <c r="H23" i="6"/>
  <c r="H25" i="6" s="1"/>
  <c r="H18" i="1"/>
  <c r="G23" i="6"/>
  <c r="G25" i="6" s="1"/>
  <c r="G18" i="1"/>
  <c r="F23" i="6"/>
  <c r="F25" i="6" s="1"/>
  <c r="F18" i="1"/>
  <c r="E23" i="6"/>
  <c r="E25" i="6" s="1"/>
  <c r="E18" i="1"/>
  <c r="D23" i="6"/>
  <c r="D25" i="6" s="1"/>
  <c r="D18" i="1"/>
  <c r="C11" i="1"/>
  <c r="C19" i="6"/>
  <c r="O6" i="1"/>
  <c r="O11" i="1" s="1"/>
  <c r="N19" i="6"/>
  <c r="N21" i="6" s="1"/>
  <c r="N11" i="1"/>
  <c r="M19" i="6"/>
  <c r="M21" i="6" s="1"/>
  <c r="M11" i="1"/>
  <c r="L19" i="6"/>
  <c r="L21" i="6" s="1"/>
  <c r="L11" i="1"/>
  <c r="K19" i="6"/>
  <c r="K21" i="6" s="1"/>
  <c r="K11" i="1"/>
  <c r="J19" i="6"/>
  <c r="J21" i="6" s="1"/>
  <c r="J11" i="1"/>
  <c r="I19" i="6"/>
  <c r="I21" i="6" s="1"/>
  <c r="I11" i="1"/>
  <c r="H19" i="6"/>
  <c r="H21" i="6" s="1"/>
  <c r="H11" i="1"/>
  <c r="G19" i="6"/>
  <c r="G21" i="6" s="1"/>
  <c r="G11" i="1"/>
  <c r="F19" i="6"/>
  <c r="F21" i="6" s="1"/>
  <c r="F11" i="1"/>
  <c r="E19" i="6"/>
  <c r="E21" i="6" s="1"/>
  <c r="E11" i="1"/>
  <c r="D19" i="6"/>
  <c r="D21" i="6" s="1"/>
  <c r="D11" i="1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O6" i="6"/>
  <c r="N6" i="6"/>
  <c r="M6" i="6"/>
  <c r="L6" i="6"/>
  <c r="K6" i="6"/>
  <c r="J6" i="6"/>
  <c r="I6" i="6"/>
  <c r="H6" i="6"/>
  <c r="G6" i="6"/>
  <c r="F6" i="6"/>
  <c r="E6" i="6"/>
  <c r="D6" i="6"/>
  <c r="C6" i="6"/>
  <c r="C23" i="6" l="1"/>
  <c r="C18" i="1"/>
  <c r="O13" i="1"/>
  <c r="O18" i="1" s="1"/>
  <c r="O19" i="6"/>
  <c r="O21" i="6" s="1"/>
  <c r="C21" i="6"/>
  <c r="C8" i="6"/>
  <c r="G8" i="6"/>
  <c r="K8" i="6"/>
  <c r="O8" i="6"/>
  <c r="C12" i="6"/>
  <c r="G12" i="6"/>
  <c r="K12" i="6"/>
  <c r="O12" i="6"/>
  <c r="H8" i="6"/>
  <c r="D12" i="6"/>
  <c r="L12" i="6"/>
  <c r="I8" i="6"/>
  <c r="I12" i="6"/>
  <c r="D8" i="6"/>
  <c r="L8" i="6"/>
  <c r="H12" i="6"/>
  <c r="E8" i="6"/>
  <c r="M8" i="6"/>
  <c r="E12" i="6"/>
  <c r="M12" i="6"/>
  <c r="F8" i="6"/>
  <c r="J8" i="6"/>
  <c r="N8" i="6"/>
  <c r="F12" i="6"/>
  <c r="J12" i="6"/>
  <c r="N12" i="6"/>
  <c r="O23" i="6" l="1"/>
  <c r="C25" i="6"/>
</calcChain>
</file>

<file path=xl/sharedStrings.xml><?xml version="1.0" encoding="utf-8"?>
<sst xmlns="http://schemas.openxmlformats.org/spreadsheetml/2006/main" count="303" uniqueCount="67">
  <si>
    <t>Estimated Emission Benefits for the Contingency Year (2018) Due to Projected Fleet Turnover</t>
  </si>
  <si>
    <t>Tons per Summer Work Weekday</t>
  </si>
  <si>
    <t>Calculated as One-Sixth of the Differences Between Actual 2011 and Projected 2017 Emissions</t>
  </si>
  <si>
    <t>Source</t>
  </si>
  <si>
    <t>Pollutant</t>
  </si>
  <si>
    <t>Bergen</t>
  </si>
  <si>
    <t>Essex</t>
  </si>
  <si>
    <t>Hudson</t>
  </si>
  <si>
    <t>Hunterdon</t>
  </si>
  <si>
    <t>Middlesex</t>
  </si>
  <si>
    <t>Monmouth</t>
  </si>
  <si>
    <t>Morris</t>
  </si>
  <si>
    <t>Passaic</t>
  </si>
  <si>
    <t>Somerset</t>
  </si>
  <si>
    <t>Sussex</t>
  </si>
  <si>
    <t>Union</t>
  </si>
  <si>
    <t>Warren</t>
  </si>
  <si>
    <t>North NAA</t>
  </si>
  <si>
    <t>Onroad</t>
  </si>
  <si>
    <t>VOC</t>
  </si>
  <si>
    <t>NRModel Equip</t>
  </si>
  <si>
    <t>Mobile Totals</t>
  </si>
  <si>
    <t>NOx</t>
  </si>
  <si>
    <t>Estimated Emission Benefits for the Contingency Year (2021) Due to Projected Fleet Turnover</t>
  </si>
  <si>
    <t>Calculated as One-Third of the Differences Between Actual 2017 and Projected 2020 Emissions</t>
  </si>
  <si>
    <t>Calculated as One-Third of the Differences Between 2017 and 2020 Emissions</t>
  </si>
  <si>
    <t>Aircraft</t>
  </si>
  <si>
    <t>CMV</t>
  </si>
  <si>
    <t>Locomotives</t>
  </si>
  <si>
    <t>2017 Controlled Case by MOVES Source Type, County and NAA Area</t>
  </si>
  <si>
    <t>Vehicle Type</t>
  </si>
  <si>
    <t>MCycle</t>
  </si>
  <si>
    <t>PasCar</t>
  </si>
  <si>
    <t>PasTrk</t>
  </si>
  <si>
    <t>ComTrk</t>
  </si>
  <si>
    <t>IntBus</t>
  </si>
  <si>
    <t>TrnBus</t>
  </si>
  <si>
    <t>SchBus</t>
  </si>
  <si>
    <t>Refuse</t>
  </si>
  <si>
    <t>SUshrt</t>
  </si>
  <si>
    <t>SUlong</t>
  </si>
  <si>
    <t>MoHome</t>
  </si>
  <si>
    <t>CMshrt</t>
  </si>
  <si>
    <t>CMlong</t>
  </si>
  <si>
    <t>County Totals</t>
  </si>
  <si>
    <t>2020 Controlled Case by MOVES Source Type, County and NAA Area</t>
  </si>
  <si>
    <r>
      <t>NO</t>
    </r>
    <r>
      <rPr>
        <vertAlign val="subscript"/>
        <sz val="11"/>
        <color theme="1"/>
        <rFont val="Calibri"/>
        <family val="2"/>
        <scheme val="minor"/>
      </rPr>
      <t>x</t>
    </r>
  </si>
  <si>
    <t>TABLE 6: 2017 ACTUAL AND 2020 PROJECTED EMISSION INVENTORY AND DIFFERENCE</t>
  </si>
  <si>
    <t>NONROAD MODEL EQUIPMENT (NRMEQUIP) AND COMMERCIAL MARINE VESSELS (CMV), LOCOMOTIVES AND AIRCRAFT (MAR)</t>
  </si>
  <si>
    <t xml:space="preserve">SUMMER WEEKDAY EMISSIONS BY CTY TONSPERDAY (TPD) </t>
  </si>
  <si>
    <t>2017 TPD</t>
  </si>
  <si>
    <t>2020 TPD</t>
  </si>
  <si>
    <t>DIFFERENCE (2017-2020) TPD</t>
  </si>
  <si>
    <t>state_and_county_fips_code</t>
  </si>
  <si>
    <t>CATEGORY</t>
  </si>
  <si>
    <t>VOC_TPD</t>
  </si>
  <si>
    <t>NOX_TPD</t>
  </si>
  <si>
    <t>CO_TPD</t>
  </si>
  <si>
    <t>VOC 2020</t>
  </si>
  <si>
    <t>NOX 2020</t>
  </si>
  <si>
    <t>CO 2020</t>
  </si>
  <si>
    <t>NOX</t>
  </si>
  <si>
    <t>CO</t>
  </si>
  <si>
    <t>LOCOMOTIVES</t>
  </si>
  <si>
    <t>NRMEQUIP</t>
  </si>
  <si>
    <t>TOTAL AIRCRAFT</t>
  </si>
  <si>
    <t>TOTAL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</si>
</sst>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charset val="1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13" xfId="0" applyBorder="1"/>
    <xf numFmtId="0" fontId="0" fillId="0" borderId="14" xfId="0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1" fillId="0" borderId="0" xfId="0" applyFont="1"/>
    <xf numFmtId="0" fontId="3" fillId="0" borderId="0" xfId="0" applyFont="1" applyFill="1" applyBorder="1" applyAlignment="1"/>
    <xf numFmtId="164" fontId="0" fillId="0" borderId="19" xfId="0" applyNumberFormat="1" applyBorder="1"/>
    <xf numFmtId="165" fontId="0" fillId="0" borderId="17" xfId="0" applyNumberFormat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B14" zoomScaleNormal="100" workbookViewId="0">
      <selection activeCell="H30" sqref="H30"/>
    </sheetView>
  </sheetViews>
  <sheetFormatPr defaultRowHeight="15" x14ac:dyDescent="0.25"/>
  <cols>
    <col min="1" max="1" width="13.85546875" customWidth="1"/>
    <col min="2" max="2" width="8.5703125" customWidth="1"/>
    <col min="3" max="3" width="7.140625" customWidth="1"/>
    <col min="4" max="4" width="6.42578125" bestFit="1" customWidth="1"/>
    <col min="5" max="5" width="7.140625" customWidth="1"/>
    <col min="6" max="6" width="9.42578125" customWidth="1"/>
    <col min="7" max="7" width="9.140625" customWidth="1"/>
    <col min="8" max="8" width="10.28515625" customWidth="1"/>
    <col min="9" max="9" width="6.85546875" customWidth="1"/>
    <col min="10" max="10" width="7.5703125" customWidth="1"/>
    <col min="12" max="12" width="6.42578125" customWidth="1"/>
    <col min="13" max="13" width="6.85546875" customWidth="1"/>
    <col min="14" max="14" width="7.42578125" customWidth="1"/>
    <col min="15" max="15" width="10.7109375" bestFit="1" customWidth="1"/>
  </cols>
  <sheetData>
    <row r="1" spans="1:16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6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15.75" thickBot="1" x14ac:dyDescent="0.3"/>
    <row r="5" spans="1:16" ht="15.75" thickBot="1" x14ac:dyDescent="0.3">
      <c r="A5" s="2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6" t="s">
        <v>17</v>
      </c>
    </row>
    <row r="6" spans="1:16" x14ac:dyDescent="0.25">
      <c r="A6" s="3" t="s">
        <v>18</v>
      </c>
      <c r="B6" s="12" t="s">
        <v>19</v>
      </c>
      <c r="C6" s="13" t="e">
        <f>('Onroad VOC'!#REF!-'Onroad VOC'!C18)/6</f>
        <v>#REF!</v>
      </c>
      <c r="D6" s="13" t="e">
        <f>('Onroad VOC'!#REF!-'Onroad VOC'!D18)/6</f>
        <v>#REF!</v>
      </c>
      <c r="E6" s="13" t="e">
        <f>('Onroad VOC'!#REF!-'Onroad VOC'!E18)/6</f>
        <v>#REF!</v>
      </c>
      <c r="F6" s="13" t="e">
        <f>('Onroad VOC'!#REF!-'Onroad VOC'!F18)/6</f>
        <v>#REF!</v>
      </c>
      <c r="G6" s="13" t="e">
        <f>('Onroad VOC'!#REF!-'Onroad VOC'!G18)/6</f>
        <v>#REF!</v>
      </c>
      <c r="H6" s="13" t="e">
        <f>('Onroad VOC'!#REF!-'Onroad VOC'!H18)/6</f>
        <v>#REF!</v>
      </c>
      <c r="I6" s="13" t="e">
        <f>('Onroad VOC'!#REF!-'Onroad VOC'!I18)/6</f>
        <v>#REF!</v>
      </c>
      <c r="J6" s="13" t="e">
        <f>('Onroad VOC'!#REF!-'Onroad VOC'!J18)/6</f>
        <v>#REF!</v>
      </c>
      <c r="K6" s="13" t="e">
        <f>('Onroad VOC'!#REF!-'Onroad VOC'!K18)/6</f>
        <v>#REF!</v>
      </c>
      <c r="L6" s="13" t="e">
        <f>('Onroad VOC'!#REF!-'Onroad VOC'!L18)/6</f>
        <v>#REF!</v>
      </c>
      <c r="M6" s="13" t="e">
        <f>('Onroad VOC'!#REF!-'Onroad VOC'!M18)/6</f>
        <v>#REF!</v>
      </c>
      <c r="N6" s="13" t="e">
        <f>('Onroad VOC'!#REF!-'Onroad VOC'!N18)/6</f>
        <v>#REF!</v>
      </c>
      <c r="O6" s="14" t="e">
        <f>('Onroad VOC'!#REF!-'Onroad VOC'!O18)/6</f>
        <v>#REF!</v>
      </c>
      <c r="P6" s="4"/>
    </row>
    <row r="7" spans="1:16" ht="15.75" thickBot="1" x14ac:dyDescent="0.3">
      <c r="A7" s="21" t="s">
        <v>20</v>
      </c>
      <c r="B7" s="22" t="s">
        <v>19</v>
      </c>
      <c r="C7" s="23" t="e">
        <f>#REF!/6</f>
        <v>#REF!</v>
      </c>
      <c r="D7" s="23" t="e">
        <f>#REF!/6</f>
        <v>#REF!</v>
      </c>
      <c r="E7" s="23" t="e">
        <f>#REF!/6</f>
        <v>#REF!</v>
      </c>
      <c r="F7" s="23" t="e">
        <f>#REF!/6</f>
        <v>#REF!</v>
      </c>
      <c r="G7" s="23" t="e">
        <f>#REF!/6</f>
        <v>#REF!</v>
      </c>
      <c r="H7" s="23" t="e">
        <f>#REF!/6</f>
        <v>#REF!</v>
      </c>
      <c r="I7" s="23" t="e">
        <f>#REF!/6</f>
        <v>#REF!</v>
      </c>
      <c r="J7" s="23" t="e">
        <f>#REF!/6</f>
        <v>#REF!</v>
      </c>
      <c r="K7" s="23" t="e">
        <f>#REF!/6</f>
        <v>#REF!</v>
      </c>
      <c r="L7" s="23" t="e">
        <f>#REF!/6</f>
        <v>#REF!</v>
      </c>
      <c r="M7" s="23" t="e">
        <f>#REF!/6</f>
        <v>#REF!</v>
      </c>
      <c r="N7" s="23" t="e">
        <f>#REF!/6</f>
        <v>#REF!</v>
      </c>
      <c r="O7" s="24" t="e">
        <f>#REF!/6</f>
        <v>#REF!</v>
      </c>
      <c r="P7" s="4"/>
    </row>
    <row r="8" spans="1:16" x14ac:dyDescent="0.25">
      <c r="A8" s="25" t="s">
        <v>21</v>
      </c>
      <c r="B8" s="26" t="s">
        <v>19</v>
      </c>
      <c r="C8" s="27" t="e">
        <f t="shared" ref="C8:O8" si="0">SUM(C6:C7)</f>
        <v>#REF!</v>
      </c>
      <c r="D8" s="27" t="e">
        <f t="shared" si="0"/>
        <v>#REF!</v>
      </c>
      <c r="E8" s="27" t="e">
        <f t="shared" si="0"/>
        <v>#REF!</v>
      </c>
      <c r="F8" s="27" t="e">
        <f t="shared" si="0"/>
        <v>#REF!</v>
      </c>
      <c r="G8" s="27" t="e">
        <f t="shared" si="0"/>
        <v>#REF!</v>
      </c>
      <c r="H8" s="27" t="e">
        <f t="shared" si="0"/>
        <v>#REF!</v>
      </c>
      <c r="I8" s="27" t="e">
        <f t="shared" si="0"/>
        <v>#REF!</v>
      </c>
      <c r="J8" s="27" t="e">
        <f t="shared" si="0"/>
        <v>#REF!</v>
      </c>
      <c r="K8" s="27" t="e">
        <f t="shared" si="0"/>
        <v>#REF!</v>
      </c>
      <c r="L8" s="27" t="e">
        <f t="shared" si="0"/>
        <v>#REF!</v>
      </c>
      <c r="M8" s="27" t="e">
        <f t="shared" si="0"/>
        <v>#REF!</v>
      </c>
      <c r="N8" s="27" t="e">
        <f t="shared" si="0"/>
        <v>#REF!</v>
      </c>
      <c r="O8" s="28" t="e">
        <f t="shared" si="0"/>
        <v>#REF!</v>
      </c>
      <c r="P8" s="4"/>
    </row>
    <row r="9" spans="1:16" x14ac:dyDescent="0.25">
      <c r="A9" s="17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4"/>
    </row>
    <row r="10" spans="1:16" x14ac:dyDescent="0.25">
      <c r="A10" s="1" t="s">
        <v>18</v>
      </c>
      <c r="B10" s="9" t="s">
        <v>22</v>
      </c>
      <c r="C10" s="10" t="e">
        <f>('Onroad NOX'!#REF!-'Onroad NOX'!C18)/6</f>
        <v>#REF!</v>
      </c>
      <c r="D10" s="10" t="e">
        <f>('Onroad NOX'!#REF!-'Onroad NOX'!D18)/6</f>
        <v>#REF!</v>
      </c>
      <c r="E10" s="10" t="e">
        <f>('Onroad NOX'!#REF!-'Onroad NOX'!E18)/6</f>
        <v>#REF!</v>
      </c>
      <c r="F10" s="10" t="e">
        <f>('Onroad NOX'!#REF!-'Onroad NOX'!F18)/6</f>
        <v>#REF!</v>
      </c>
      <c r="G10" s="10" t="e">
        <f>('Onroad NOX'!#REF!-'Onroad NOX'!G18)/6</f>
        <v>#REF!</v>
      </c>
      <c r="H10" s="10" t="e">
        <f>('Onroad NOX'!#REF!-'Onroad NOX'!H18)/6</f>
        <v>#REF!</v>
      </c>
      <c r="I10" s="10" t="e">
        <f>('Onroad NOX'!#REF!-'Onroad NOX'!I18)/6</f>
        <v>#REF!</v>
      </c>
      <c r="J10" s="10" t="e">
        <f>('Onroad NOX'!#REF!-'Onroad NOX'!J18)/6</f>
        <v>#REF!</v>
      </c>
      <c r="K10" s="10" t="e">
        <f>('Onroad NOX'!#REF!-'Onroad NOX'!K18)/6</f>
        <v>#REF!</v>
      </c>
      <c r="L10" s="10" t="e">
        <f>('Onroad NOX'!#REF!-'Onroad NOX'!L18)/6</f>
        <v>#REF!</v>
      </c>
      <c r="M10" s="10" t="e">
        <f>('Onroad NOX'!#REF!-'Onroad NOX'!M18)/6</f>
        <v>#REF!</v>
      </c>
      <c r="N10" s="10" t="e">
        <f>('Onroad NOX'!#REF!-'Onroad NOX'!N18)/6</f>
        <v>#REF!</v>
      </c>
      <c r="O10" s="11" t="e">
        <f>('Onroad NOX'!#REF!-'Onroad NOX'!O18)/6</f>
        <v>#REF!</v>
      </c>
      <c r="P10" s="4"/>
    </row>
    <row r="11" spans="1:16" ht="15.75" thickBot="1" x14ac:dyDescent="0.3">
      <c r="A11" s="21" t="s">
        <v>20</v>
      </c>
      <c r="B11" s="22" t="s">
        <v>22</v>
      </c>
      <c r="C11" s="23" t="e">
        <f>#REF!/6</f>
        <v>#REF!</v>
      </c>
      <c r="D11" s="23" t="e">
        <f>#REF!/6</f>
        <v>#REF!</v>
      </c>
      <c r="E11" s="23" t="e">
        <f>#REF!/6</f>
        <v>#REF!</v>
      </c>
      <c r="F11" s="23" t="e">
        <f>#REF!/6</f>
        <v>#REF!</v>
      </c>
      <c r="G11" s="23" t="e">
        <f>#REF!/6</f>
        <v>#REF!</v>
      </c>
      <c r="H11" s="23" t="e">
        <f>#REF!/6</f>
        <v>#REF!</v>
      </c>
      <c r="I11" s="23" t="e">
        <f>#REF!/6</f>
        <v>#REF!</v>
      </c>
      <c r="J11" s="23" t="e">
        <f>#REF!/6</f>
        <v>#REF!</v>
      </c>
      <c r="K11" s="23" t="e">
        <f>#REF!/6</f>
        <v>#REF!</v>
      </c>
      <c r="L11" s="23" t="e">
        <f>#REF!/6</f>
        <v>#REF!</v>
      </c>
      <c r="M11" s="23" t="e">
        <f>#REF!/6</f>
        <v>#REF!</v>
      </c>
      <c r="N11" s="23" t="e">
        <f>#REF!/6</f>
        <v>#REF!</v>
      </c>
      <c r="O11" s="24" t="e">
        <f>#REF!/6</f>
        <v>#REF!</v>
      </c>
      <c r="P11" s="4"/>
    </row>
    <row r="12" spans="1:16" ht="15.75" thickBot="1" x14ac:dyDescent="0.3">
      <c r="A12" s="2" t="s">
        <v>21</v>
      </c>
      <c r="B12" s="15" t="s">
        <v>22</v>
      </c>
      <c r="C12" s="29" t="e">
        <f t="shared" ref="C12:O12" si="1">SUM(C10:C11)</f>
        <v>#REF!</v>
      </c>
      <c r="D12" s="29" t="e">
        <f t="shared" si="1"/>
        <v>#REF!</v>
      </c>
      <c r="E12" s="29" t="e">
        <f t="shared" si="1"/>
        <v>#REF!</v>
      </c>
      <c r="F12" s="29" t="e">
        <f t="shared" si="1"/>
        <v>#REF!</v>
      </c>
      <c r="G12" s="29" t="e">
        <f t="shared" si="1"/>
        <v>#REF!</v>
      </c>
      <c r="H12" s="29" t="e">
        <f t="shared" si="1"/>
        <v>#REF!</v>
      </c>
      <c r="I12" s="29" t="e">
        <f t="shared" si="1"/>
        <v>#REF!</v>
      </c>
      <c r="J12" s="29" t="e">
        <f t="shared" si="1"/>
        <v>#REF!</v>
      </c>
      <c r="K12" s="29" t="e">
        <f t="shared" si="1"/>
        <v>#REF!</v>
      </c>
      <c r="L12" s="29" t="e">
        <f t="shared" si="1"/>
        <v>#REF!</v>
      </c>
      <c r="M12" s="29" t="e">
        <f t="shared" si="1"/>
        <v>#REF!</v>
      </c>
      <c r="N12" s="29" t="e">
        <f t="shared" si="1"/>
        <v>#REF!</v>
      </c>
      <c r="O12" s="30" t="e">
        <f t="shared" si="1"/>
        <v>#REF!</v>
      </c>
    </row>
    <row r="14" spans="1:16" x14ac:dyDescent="0.25">
      <c r="A14" s="35" t="s">
        <v>23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6" x14ac:dyDescent="0.25">
      <c r="A15" s="35" t="s">
        <v>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6" x14ac:dyDescent="0.25">
      <c r="A16" s="35" t="s">
        <v>24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8" spans="1:15" x14ac:dyDescent="0.25">
      <c r="A18" s="2" t="s">
        <v>3</v>
      </c>
      <c r="B18" s="15" t="s">
        <v>4</v>
      </c>
      <c r="C18" s="15" t="s">
        <v>5</v>
      </c>
      <c r="D18" s="15" t="s">
        <v>6</v>
      </c>
      <c r="E18" s="15" t="s">
        <v>7</v>
      </c>
      <c r="F18" s="15" t="s">
        <v>8</v>
      </c>
      <c r="G18" s="15" t="s">
        <v>9</v>
      </c>
      <c r="H18" s="15" t="s">
        <v>10</v>
      </c>
      <c r="I18" s="15" t="s">
        <v>11</v>
      </c>
      <c r="J18" s="15" t="s">
        <v>12</v>
      </c>
      <c r="K18" s="15" t="s">
        <v>13</v>
      </c>
      <c r="L18" s="15" t="s">
        <v>14</v>
      </c>
      <c r="M18" s="15" t="s">
        <v>15</v>
      </c>
      <c r="N18" s="15" t="s">
        <v>16</v>
      </c>
      <c r="O18" s="15" t="s">
        <v>17</v>
      </c>
    </row>
    <row r="19" spans="1:15" x14ac:dyDescent="0.25">
      <c r="A19" s="3" t="s">
        <v>18</v>
      </c>
      <c r="B19" s="12" t="s">
        <v>19</v>
      </c>
      <c r="C19" s="13">
        <f>'Total Benefits'!C6</f>
        <v>0.98400000000000032</v>
      </c>
      <c r="D19" s="13">
        <f>'Total Benefits'!D6</f>
        <v>0.53133333333333288</v>
      </c>
      <c r="E19" s="13">
        <f>'Total Benefits'!E6</f>
        <v>0.28533333333333344</v>
      </c>
      <c r="F19" s="13">
        <f>'Total Benefits'!F6</f>
        <v>0.11666666666666677</v>
      </c>
      <c r="G19" s="13">
        <f>'Total Benefits'!G6</f>
        <v>0.68066666666666753</v>
      </c>
      <c r="H19" s="13">
        <f>'Total Benefits'!H6</f>
        <v>0.60900000000000032</v>
      </c>
      <c r="I19" s="13">
        <f>'Total Benefits'!I6</f>
        <v>0.6170000000000001</v>
      </c>
      <c r="J19" s="13">
        <f>'Total Benefits'!J6</f>
        <v>0.24599999999999986</v>
      </c>
      <c r="K19" s="13">
        <f>'Total Benefits'!K6</f>
        <v>0.34666666666666685</v>
      </c>
      <c r="L19" s="13">
        <f>'Total Benefits'!L6</f>
        <v>9.7000000000000128E-2</v>
      </c>
      <c r="M19" s="13">
        <f>'Total Benefits'!M6</f>
        <v>0.32066666666666716</v>
      </c>
      <c r="N19" s="13">
        <f>'Total Benefits'!N6</f>
        <v>3.9666666666666739E-2</v>
      </c>
      <c r="O19" s="13">
        <f>SUM(C19:N19)</f>
        <v>4.8740000000000023</v>
      </c>
    </row>
    <row r="20" spans="1:15" x14ac:dyDescent="0.25">
      <c r="A20" s="21" t="s">
        <v>20</v>
      </c>
      <c r="B20" s="22" t="s">
        <v>19</v>
      </c>
      <c r="C20" s="23">
        <f>'NonRoad (new ''17_''20)'!$I8/3</f>
        <v>9.3666666666666565E-2</v>
      </c>
      <c r="D20" s="23">
        <f>'NonRoad (new ''17_''20)'!$I12/3</f>
        <v>4.9033333333333338E-2</v>
      </c>
      <c r="E20" s="23">
        <f>'NonRoad (new ''17_''20)'!$I16/3</f>
        <v>6.7600000000000035E-2</v>
      </c>
      <c r="F20" s="23">
        <f>'NonRoad (new ''17_''20)'!$I20/3</f>
        <v>3.1533333333333337E-2</v>
      </c>
      <c r="G20" s="23">
        <f>'NonRoad (new ''17_''20)'!$I24/3</f>
        <v>6.9600000000000037E-2</v>
      </c>
      <c r="H20" s="23">
        <f>'NonRoad (new ''17_''20)'!$I28/3</f>
        <v>0.11079999999999994</v>
      </c>
      <c r="I20" s="23">
        <f>'NonRoad (new ''17_''20)'!$I32/3</f>
        <v>7.2000000000000064E-2</v>
      </c>
      <c r="J20" s="23">
        <f>'NonRoad (new ''17_''20)'!$I36/3</f>
        <v>5.5733333333333412E-2</v>
      </c>
      <c r="K20" s="23">
        <f>'NonRoad (new ''17_''20)'!$I40/3</f>
        <v>2.9833333333333229E-2</v>
      </c>
      <c r="L20" s="23">
        <f>'NonRoad (new ''17_''20)'!$I44/3</f>
        <v>6.0533333333333404E-2</v>
      </c>
      <c r="M20" s="23">
        <f>'NonRoad (new ''17_''20)'!$I48/3</f>
        <v>3.7566666666666602E-2</v>
      </c>
      <c r="N20" s="23">
        <f>'NonRoad (new ''17_''20)'!$I52/3</f>
        <v>2.7766666666666679E-2</v>
      </c>
      <c r="O20" s="13">
        <f>SUM(C20:N20)</f>
        <v>0.70566666666666678</v>
      </c>
    </row>
    <row r="21" spans="1:15" x14ac:dyDescent="0.25">
      <c r="A21" s="25" t="s">
        <v>21</v>
      </c>
      <c r="B21" s="26" t="s">
        <v>19</v>
      </c>
      <c r="C21" s="27">
        <f t="shared" ref="C21:N21" si="2">SUM(C19:C20)</f>
        <v>1.077666666666667</v>
      </c>
      <c r="D21" s="27">
        <f t="shared" si="2"/>
        <v>0.58036666666666625</v>
      </c>
      <c r="E21" s="27">
        <f t="shared" si="2"/>
        <v>0.35293333333333349</v>
      </c>
      <c r="F21" s="27">
        <f t="shared" si="2"/>
        <v>0.14820000000000011</v>
      </c>
      <c r="G21" s="27">
        <f t="shared" si="2"/>
        <v>0.75026666666666753</v>
      </c>
      <c r="H21" s="27">
        <f t="shared" si="2"/>
        <v>0.71980000000000022</v>
      </c>
      <c r="I21" s="27">
        <f t="shared" si="2"/>
        <v>0.68900000000000017</v>
      </c>
      <c r="J21" s="27">
        <f t="shared" si="2"/>
        <v>0.3017333333333333</v>
      </c>
      <c r="K21" s="27">
        <f t="shared" si="2"/>
        <v>0.37650000000000006</v>
      </c>
      <c r="L21" s="27">
        <f t="shared" si="2"/>
        <v>0.15753333333333353</v>
      </c>
      <c r="M21" s="27">
        <f t="shared" si="2"/>
        <v>0.35823333333333374</v>
      </c>
      <c r="N21" s="27">
        <f t="shared" si="2"/>
        <v>6.7433333333333415E-2</v>
      </c>
      <c r="O21" s="27">
        <f>SUM(O19:O20)</f>
        <v>5.579666666666669</v>
      </c>
    </row>
    <row r="22" spans="1:15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</row>
    <row r="23" spans="1:15" x14ac:dyDescent="0.25">
      <c r="A23" s="1" t="s">
        <v>18</v>
      </c>
      <c r="B23" s="9" t="s">
        <v>22</v>
      </c>
      <c r="C23" s="10">
        <f>'Total Benefits'!C13</f>
        <v>1.795333333333333</v>
      </c>
      <c r="D23" s="10">
        <f>'Total Benefits'!D13</f>
        <v>1.0833333333333339</v>
      </c>
      <c r="E23" s="10">
        <f>'Total Benefits'!E13</f>
        <v>0.54</v>
      </c>
      <c r="F23" s="10">
        <f>'Total Benefits'!F13</f>
        <v>0.4610000000000003</v>
      </c>
      <c r="G23" s="10">
        <f>'Total Benefits'!G13</f>
        <v>1.5156666666666663</v>
      </c>
      <c r="H23" s="10">
        <f>'Total Benefits'!H13</f>
        <v>0.97233333333333327</v>
      </c>
      <c r="I23" s="10">
        <f>'Total Benefits'!I13</f>
        <v>1.3900000000000003</v>
      </c>
      <c r="J23" s="10">
        <f>'Total Benefits'!J13</f>
        <v>0.32066666666666627</v>
      </c>
      <c r="K23" s="10">
        <f>'Total Benefits'!K13</f>
        <v>0.94400000000000028</v>
      </c>
      <c r="L23" s="10">
        <f>'Total Benefits'!L13</f>
        <v>0.15199999999999991</v>
      </c>
      <c r="M23" s="10">
        <f>'Total Benefits'!M13</f>
        <v>0.59433333333333282</v>
      </c>
      <c r="N23" s="10">
        <f>'Total Benefits'!N13</f>
        <v>7.3999999999999844E-2</v>
      </c>
      <c r="O23" s="10">
        <f>SUM(C23:N23)</f>
        <v>9.8426666666666662</v>
      </c>
    </row>
    <row r="24" spans="1:15" x14ac:dyDescent="0.25">
      <c r="A24" s="21" t="s">
        <v>20</v>
      </c>
      <c r="B24" s="22" t="s">
        <v>22</v>
      </c>
      <c r="C24" s="23">
        <f>'NonRoad (new ''17_''20)'!$J8/3</f>
        <v>0.32113333333333333</v>
      </c>
      <c r="D24" s="23">
        <f>'NonRoad (new ''17_''20)'!$J12/3</f>
        <v>0.20829999999999993</v>
      </c>
      <c r="E24" s="23">
        <f>'NonRoad (new ''17_''20)'!$J16/3</f>
        <v>0.21393333333333331</v>
      </c>
      <c r="F24" s="23">
        <f>'NonRoad (new ''17_''20)'!$J20/3</f>
        <v>9.0566666666666684E-2</v>
      </c>
      <c r="G24" s="23">
        <f>'NonRoad (new ''17_''20)'!$J24/3</f>
        <v>0.34360000000000007</v>
      </c>
      <c r="H24" s="23">
        <f>'NonRoad (new ''17_''20)'!$J28/3</f>
        <v>0.27706666666666663</v>
      </c>
      <c r="I24" s="23">
        <f>'NonRoad (new ''17_''20)'!$J32/3</f>
        <v>0.18943333333333326</v>
      </c>
      <c r="J24" s="23">
        <f>'NonRoad (new ''17_''20)'!$J36/3</f>
        <v>0.12979999999999992</v>
      </c>
      <c r="K24" s="23">
        <f>'NonRoad (new ''17_''20)'!$J40/3</f>
        <v>0.1462333333333333</v>
      </c>
      <c r="L24" s="23">
        <f>'NonRoad (new ''17_''20)'!$J44/3</f>
        <v>7.0333333333333289E-2</v>
      </c>
      <c r="M24" s="23">
        <f>'NonRoad (new ''17_''20)'!$J48/3</f>
        <v>0.12716666666666665</v>
      </c>
      <c r="N24" s="23">
        <f>'NonRoad (new ''17_''20)'!$J52/3</f>
        <v>4.2633333333333336E-2</v>
      </c>
      <c r="O24" s="10">
        <f>SUM(C24:N24)</f>
        <v>2.1601999999999997</v>
      </c>
    </row>
    <row r="25" spans="1:15" x14ac:dyDescent="0.25">
      <c r="A25" s="25" t="s">
        <v>21</v>
      </c>
      <c r="B25" s="26" t="s">
        <v>22</v>
      </c>
      <c r="C25" s="26">
        <f t="shared" ref="C25:N25" si="3">SUM(C23:C24)</f>
        <v>2.1164666666666663</v>
      </c>
      <c r="D25" s="26">
        <f t="shared" si="3"/>
        <v>1.2916333333333339</v>
      </c>
      <c r="E25" s="26">
        <f t="shared" si="3"/>
        <v>0.75393333333333334</v>
      </c>
      <c r="F25" s="26">
        <f t="shared" si="3"/>
        <v>0.55156666666666698</v>
      </c>
      <c r="G25" s="26">
        <f t="shared" si="3"/>
        <v>1.8592666666666664</v>
      </c>
      <c r="H25" s="26">
        <f t="shared" si="3"/>
        <v>1.2493999999999998</v>
      </c>
      <c r="I25" s="26">
        <f t="shared" si="3"/>
        <v>1.5794333333333337</v>
      </c>
      <c r="J25" s="26">
        <f t="shared" si="3"/>
        <v>0.45046666666666618</v>
      </c>
      <c r="K25" s="26">
        <f t="shared" si="3"/>
        <v>1.0902333333333336</v>
      </c>
      <c r="L25" s="26">
        <f t="shared" si="3"/>
        <v>0.22233333333333322</v>
      </c>
      <c r="M25" s="26">
        <f t="shared" si="3"/>
        <v>0.72149999999999948</v>
      </c>
      <c r="N25" s="26">
        <f t="shared" si="3"/>
        <v>0.11663333333333317</v>
      </c>
      <c r="O25" s="34">
        <f>SUM(O23:O24)</f>
        <v>12.002866666666666</v>
      </c>
    </row>
  </sheetData>
  <mergeCells count="6">
    <mergeCell ref="A14:O14"/>
    <mergeCell ref="A15:O15"/>
    <mergeCell ref="A16:O16"/>
    <mergeCell ref="A1:O1"/>
    <mergeCell ref="A2:O2"/>
    <mergeCell ref="A3:O3"/>
  </mergeCells>
  <pageMargins left="0.25" right="0.25" top="0.75" bottom="0.75" header="0.3" footer="0.3"/>
  <pageSetup orientation="landscape" r:id="rId1"/>
  <headerFooter>
    <oddFooter>&amp;L&amp;BNJDEP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workbookViewId="0">
      <selection activeCell="B26" sqref="B26"/>
    </sheetView>
  </sheetViews>
  <sheetFormatPr defaultRowHeight="15" x14ac:dyDescent="0.25"/>
  <cols>
    <col min="1" max="1" width="19.140625" customWidth="1"/>
    <col min="2" max="2" width="12.7109375" customWidth="1"/>
    <col min="6" max="6" width="10.5703125" customWidth="1"/>
    <col min="7" max="7" width="9.85546875" customWidth="1"/>
    <col min="8" max="8" width="10.42578125" customWidth="1"/>
    <col min="15" max="15" width="9.28515625" customWidth="1"/>
  </cols>
  <sheetData>
    <row r="1" spans="1:15" x14ac:dyDescent="0.25">
      <c r="C1" t="s">
        <v>23</v>
      </c>
    </row>
    <row r="2" spans="1:15" x14ac:dyDescent="0.25">
      <c r="C2" t="s">
        <v>1</v>
      </c>
    </row>
    <row r="3" spans="1:15" x14ac:dyDescent="0.25">
      <c r="C3" t="s">
        <v>25</v>
      </c>
    </row>
    <row r="5" spans="1:15" x14ac:dyDescent="0.25">
      <c r="A5" s="2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6" t="s">
        <v>17</v>
      </c>
    </row>
    <row r="6" spans="1:15" x14ac:dyDescent="0.25">
      <c r="A6" s="3" t="s">
        <v>18</v>
      </c>
      <c r="B6" s="12" t="s">
        <v>19</v>
      </c>
      <c r="C6" s="13">
        <f>('Onroad VOC'!C18-'Onroad VOC'!C38)/3</f>
        <v>0.98400000000000032</v>
      </c>
      <c r="D6" s="13">
        <f>('Onroad VOC'!D18-'Onroad VOC'!D38)/3</f>
        <v>0.53133333333333288</v>
      </c>
      <c r="E6" s="13">
        <f>('Onroad VOC'!E18-'Onroad VOC'!E38)/3</f>
        <v>0.28533333333333344</v>
      </c>
      <c r="F6" s="13">
        <f>('Onroad VOC'!F18-'Onroad VOC'!F38)/3</f>
        <v>0.11666666666666677</v>
      </c>
      <c r="G6" s="13">
        <f>('Onroad VOC'!G18-'Onroad VOC'!G38)/3</f>
        <v>0.68066666666666753</v>
      </c>
      <c r="H6" s="13">
        <f>('Onroad VOC'!H18-'Onroad VOC'!H38)/3</f>
        <v>0.60900000000000032</v>
      </c>
      <c r="I6" s="13">
        <f>('Onroad VOC'!I18-'Onroad VOC'!I38)/3</f>
        <v>0.6170000000000001</v>
      </c>
      <c r="J6" s="13">
        <f>('Onroad VOC'!J18-'Onroad VOC'!J38)/3</f>
        <v>0.24599999999999986</v>
      </c>
      <c r="K6" s="13">
        <f>('Onroad VOC'!K18-'Onroad VOC'!K38)/3</f>
        <v>0.34666666666666685</v>
      </c>
      <c r="L6" s="13">
        <f>('Onroad VOC'!L18-'Onroad VOC'!L38)/3</f>
        <v>9.7000000000000128E-2</v>
      </c>
      <c r="M6" s="13">
        <f>('Onroad VOC'!M18-'Onroad VOC'!M38)/3</f>
        <v>0.32066666666666716</v>
      </c>
      <c r="N6" s="13">
        <f>('Onroad VOC'!N18-'Onroad VOC'!N38)/3</f>
        <v>3.9666666666666739E-2</v>
      </c>
      <c r="O6" s="13">
        <f>SUM(C6:N6)</f>
        <v>4.8740000000000023</v>
      </c>
    </row>
    <row r="7" spans="1:15" x14ac:dyDescent="0.25">
      <c r="A7" s="1" t="s">
        <v>26</v>
      </c>
      <c r="B7" s="9" t="s">
        <v>19</v>
      </c>
      <c r="C7" s="10">
        <f>'NonRoad (new ''17_''20)'!$I9/3</f>
        <v>4.3333333333333185E-4</v>
      </c>
      <c r="D7" s="10">
        <f>'NonRoad (new ''17_''20)'!$I13/3</f>
        <v>-4.3199999999999981E-2</v>
      </c>
      <c r="E7" s="10">
        <f>'NonRoad (new ''17_''20)'!$I17/3</f>
        <v>0</v>
      </c>
      <c r="F7" s="10">
        <f>'NonRoad (new ''17_''20)'!$I21/3</f>
        <v>0</v>
      </c>
      <c r="G7" s="10">
        <f>'NonRoad (new ''17_''20)'!$I25/3</f>
        <v>0</v>
      </c>
      <c r="H7" s="10">
        <f>'NonRoad (new ''17_''20)'!$I29/3</f>
        <v>0</v>
      </c>
      <c r="I7" s="10">
        <f>'NonRoad (new ''17_''20)'!$I33/3</f>
        <v>-3.9999999999999991E-4</v>
      </c>
      <c r="J7" s="10">
        <f>'NonRoad (new ''17_''20)'!$I37/3</f>
        <v>0</v>
      </c>
      <c r="K7" s="10">
        <f>'NonRoad (new ''17_''20)'!$I41/3</f>
        <v>-3.3333333333333132E-5</v>
      </c>
      <c r="L7" s="10">
        <f>'NonRoad (new ''17_''20)'!$I45/3</f>
        <v>0</v>
      </c>
      <c r="M7" s="10">
        <f>'NonRoad (new ''17_''20)'!$I49/3</f>
        <v>0</v>
      </c>
      <c r="N7" s="10">
        <f>'NonRoad (new ''17_''20)'!$I53/3</f>
        <v>0</v>
      </c>
      <c r="O7" s="10">
        <f>SUM(C7:N7)</f>
        <v>-4.3199999999999975E-2</v>
      </c>
    </row>
    <row r="8" spans="1:15" x14ac:dyDescent="0.25">
      <c r="A8" s="1" t="s">
        <v>27</v>
      </c>
      <c r="B8" s="9" t="s">
        <v>19</v>
      </c>
      <c r="C8" s="10">
        <f>'NonRoad (new ''17_''20)'!$I6/3</f>
        <v>-3.6666666666666678E-4</v>
      </c>
      <c r="D8" s="10">
        <f>'NonRoad (new ''17_''20)'!$I10/3</f>
        <v>-5.4666666666666657E-3</v>
      </c>
      <c r="E8" s="10">
        <f>'NonRoad (new ''17_''20)'!$I14/3</f>
        <v>4.3999999999999968E-3</v>
      </c>
      <c r="F8" s="10">
        <f>'NonRoad (new ''17_''20)'!$I18/3</f>
        <v>0</v>
      </c>
      <c r="G8" s="10">
        <f>'NonRoad (new ''17_''20)'!$I22/3</f>
        <v>-1.9999999999999879E-4</v>
      </c>
      <c r="H8" s="10">
        <f>'NonRoad (new ''17_''20)'!$I26/3</f>
        <v>-1.0666666666666695E-3</v>
      </c>
      <c r="I8" s="10">
        <f>'NonRoad (new ''17_''20)'!$I30/3</f>
        <v>0</v>
      </c>
      <c r="J8" s="10">
        <f>'NonRoad (new ''17_''20)'!$I34/3</f>
        <v>0</v>
      </c>
      <c r="K8" s="10">
        <f>'NonRoad (new ''17_''20)'!$I38/3</f>
        <v>0</v>
      </c>
      <c r="L8" s="10">
        <f>'NonRoad (new ''17_''20)'!$I42/3</f>
        <v>0</v>
      </c>
      <c r="M8" s="10">
        <f>'NonRoad (new ''17_''20)'!$I46/3</f>
        <v>-1.2333333333333363E-3</v>
      </c>
      <c r="N8" s="10">
        <f>'NonRoad (new ''17_''20)'!$I50/3</f>
        <v>0</v>
      </c>
      <c r="O8" s="10">
        <f>SUM(C8:N8)</f>
        <v>-3.9333333333333408E-3</v>
      </c>
    </row>
    <row r="9" spans="1:15" x14ac:dyDescent="0.25">
      <c r="A9" s="1" t="s">
        <v>28</v>
      </c>
      <c r="B9" s="9" t="s">
        <v>19</v>
      </c>
      <c r="C9" s="10">
        <f>'NonRoad (new ''17_''20)'!$I7/3</f>
        <v>3.9666666666666739E-3</v>
      </c>
      <c r="D9" s="10">
        <f>'NonRoad (new ''17_''20)'!$I11/3</f>
        <v>1.2666666666666705E-3</v>
      </c>
      <c r="E9" s="10">
        <f>'NonRoad (new ''17_''20)'!$I15/3</f>
        <v>3.9333333333333347E-3</v>
      </c>
      <c r="F9" s="10">
        <f>'NonRoad (new ''17_''20)'!$I19/3</f>
        <v>-2.3333333333333309E-4</v>
      </c>
      <c r="G9" s="10">
        <f>'NonRoad (new ''17_''20)'!$I23/3</f>
        <v>1.4999999999999989E-3</v>
      </c>
      <c r="H9" s="10">
        <f>'NonRoad (new ''17_''20)'!$I27/3</f>
        <v>1.0333333333333351E-3</v>
      </c>
      <c r="I9" s="10">
        <f>'NonRoad (new ''17_''20)'!$I31/3</f>
        <v>1.0333333333333329E-3</v>
      </c>
      <c r="J9" s="10">
        <f>'NonRoad (new ''17_''20)'!$I35/3</f>
        <v>1.1333333333333334E-3</v>
      </c>
      <c r="K9" s="10">
        <f>'NonRoad (new ''17_''20)'!$I39/3</f>
        <v>-1.3333333333333253E-4</v>
      </c>
      <c r="L9" s="10">
        <f>'NonRoad (new ''17_''20)'!$I43/3</f>
        <v>-1E-3</v>
      </c>
      <c r="M9" s="10">
        <f>'NonRoad (new ''17_''20)'!$I47/3</f>
        <v>3.7666666666666682E-3</v>
      </c>
      <c r="N9" s="10">
        <f>'NonRoad (new ''17_''20)'!$I51/3</f>
        <v>1.1666666666666668E-3</v>
      </c>
      <c r="O9" s="10">
        <f>SUM(C9:N9)</f>
        <v>1.7433333333333349E-2</v>
      </c>
    </row>
    <row r="10" spans="1:15" x14ac:dyDescent="0.25">
      <c r="A10" s="21" t="s">
        <v>20</v>
      </c>
      <c r="B10" s="22" t="s">
        <v>19</v>
      </c>
      <c r="C10" s="10">
        <f>'NonRoad (new ''17_''20)'!$I8/3</f>
        <v>9.3666666666666565E-2</v>
      </c>
      <c r="D10" s="10">
        <f>'NonRoad (new ''17_''20)'!$I12/3</f>
        <v>4.9033333333333338E-2</v>
      </c>
      <c r="E10" s="10">
        <f>'NonRoad (new ''17_''20)'!$I16/3</f>
        <v>6.7600000000000035E-2</v>
      </c>
      <c r="F10" s="10">
        <f>'NonRoad (new ''17_''20)'!I$20/3</f>
        <v>3.1533333333333337E-2</v>
      </c>
      <c r="G10" s="10">
        <f>'NonRoad (new ''17_''20)'!$I24/3</f>
        <v>6.9600000000000037E-2</v>
      </c>
      <c r="H10" s="10">
        <f>'NonRoad (new ''17_''20)'!$I28/3</f>
        <v>0.11079999999999994</v>
      </c>
      <c r="I10" s="10">
        <f>'NonRoad (new ''17_''20)'!$I32/3</f>
        <v>7.2000000000000064E-2</v>
      </c>
      <c r="J10" s="10">
        <f>'NonRoad (new ''17_''20)'!$I36/3</f>
        <v>5.5733333333333412E-2</v>
      </c>
      <c r="K10" s="10">
        <f>'NonRoad (new ''17_''20)'!$I40/3</f>
        <v>2.9833333333333229E-2</v>
      </c>
      <c r="L10" s="10">
        <f>'NonRoad (new ''17_''20)'!$I44/3</f>
        <v>6.0533333333333404E-2</v>
      </c>
      <c r="M10" s="10">
        <f>'NonRoad (new ''17_''20)'!$I48/3</f>
        <v>3.7566666666666602E-2</v>
      </c>
      <c r="N10" s="10">
        <f>'NonRoad (new ''17_''20)'!$I52/3</f>
        <v>2.7766666666666679E-2</v>
      </c>
      <c r="O10" s="10">
        <f>SUM(C10:N10)</f>
        <v>0.70566666666666678</v>
      </c>
    </row>
    <row r="11" spans="1:15" x14ac:dyDescent="0.25">
      <c r="A11" s="25" t="s">
        <v>21</v>
      </c>
      <c r="B11" s="26" t="s">
        <v>19</v>
      </c>
      <c r="C11" s="27">
        <f>SUM(C6:C10)</f>
        <v>1.0817000000000001</v>
      </c>
      <c r="D11" s="27">
        <f t="shared" ref="D11:O11" si="0">SUM(D6:D10)</f>
        <v>0.53296666666666626</v>
      </c>
      <c r="E11" s="27">
        <f t="shared" si="0"/>
        <v>0.36126666666666685</v>
      </c>
      <c r="F11" s="27">
        <f t="shared" si="0"/>
        <v>0.14796666666666677</v>
      </c>
      <c r="G11" s="27">
        <f t="shared" si="0"/>
        <v>0.75156666666666749</v>
      </c>
      <c r="H11" s="27">
        <f t="shared" si="0"/>
        <v>0.71976666666666689</v>
      </c>
      <c r="I11" s="27">
        <f t="shared" si="0"/>
        <v>0.68963333333333354</v>
      </c>
      <c r="J11" s="27">
        <f t="shared" si="0"/>
        <v>0.30286666666666662</v>
      </c>
      <c r="K11" s="27">
        <f t="shared" si="0"/>
        <v>0.37633333333333341</v>
      </c>
      <c r="L11" s="27">
        <f t="shared" si="0"/>
        <v>0.15653333333333352</v>
      </c>
      <c r="M11" s="27">
        <f t="shared" si="0"/>
        <v>0.36076666666666707</v>
      </c>
      <c r="N11" s="27">
        <f t="shared" si="0"/>
        <v>6.8600000000000091E-2</v>
      </c>
      <c r="O11" s="28">
        <f t="shared" si="0"/>
        <v>5.5499666666666689</v>
      </c>
    </row>
    <row r="12" spans="1:15" x14ac:dyDescent="0.25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15" x14ac:dyDescent="0.25">
      <c r="A13" s="1" t="s">
        <v>18</v>
      </c>
      <c r="B13" s="9" t="s">
        <v>22</v>
      </c>
      <c r="C13" s="10">
        <f>('Onroad NOX'!C18-'Onroad NOX'!C38)/3</f>
        <v>1.795333333333333</v>
      </c>
      <c r="D13" s="10">
        <f>('Onroad NOX'!D18-'Onroad NOX'!D38)/3</f>
        <v>1.0833333333333339</v>
      </c>
      <c r="E13" s="10">
        <f>('Onroad NOX'!E18-'Onroad NOX'!E38)/3</f>
        <v>0.54</v>
      </c>
      <c r="F13" s="10">
        <f>('Onroad NOX'!F18-'Onroad NOX'!F38)/3</f>
        <v>0.4610000000000003</v>
      </c>
      <c r="G13" s="10">
        <f>('Onroad NOX'!G18-'Onroad NOX'!G38)/3</f>
        <v>1.5156666666666663</v>
      </c>
      <c r="H13" s="10">
        <f>('Onroad NOX'!H18-'Onroad NOX'!H38)/3</f>
        <v>0.97233333333333327</v>
      </c>
      <c r="I13" s="10">
        <f>('Onroad NOX'!I18-'Onroad NOX'!I38)/3</f>
        <v>1.3900000000000003</v>
      </c>
      <c r="J13" s="10">
        <f>('Onroad NOX'!J18-'Onroad NOX'!J38)/3</f>
        <v>0.32066666666666627</v>
      </c>
      <c r="K13" s="10">
        <f>('Onroad NOX'!K18-'Onroad NOX'!K38)/3</f>
        <v>0.94400000000000028</v>
      </c>
      <c r="L13" s="10">
        <f>('Onroad NOX'!L18-'Onroad NOX'!L38)/3</f>
        <v>0.15199999999999991</v>
      </c>
      <c r="M13" s="10">
        <f>('Onroad NOX'!M18-'Onroad NOX'!M38)/3</f>
        <v>0.59433333333333282</v>
      </c>
      <c r="N13" s="10">
        <f>('Onroad NOX'!N18-'Onroad NOX'!N38)/3</f>
        <v>7.3999999999999844E-2</v>
      </c>
      <c r="O13" s="11">
        <f>SUM(C13:N13)</f>
        <v>9.8426666666666662</v>
      </c>
    </row>
    <row r="14" spans="1:15" x14ac:dyDescent="0.25">
      <c r="A14" s="1" t="s">
        <v>26</v>
      </c>
      <c r="B14" s="9" t="s">
        <v>22</v>
      </c>
      <c r="C14" s="10">
        <f>'NonRoad (new ''17_''20)'!$J9/3</f>
        <v>2.6666666666666505E-4</v>
      </c>
      <c r="D14" s="10">
        <f>'NonRoad (new ''17_''20)'!$J13/3</f>
        <v>-0.20669999999999997</v>
      </c>
      <c r="E14" s="10">
        <f>'NonRoad (new ''17_''20)'!$J17/3</f>
        <v>0</v>
      </c>
      <c r="F14" s="10">
        <f>'NonRoad (new ''17_''20)'!$J21/3</f>
        <v>0</v>
      </c>
      <c r="G14" s="10">
        <f>'NonRoad (new ''17_''20)'!$J25/3</f>
        <v>0</v>
      </c>
      <c r="H14" s="10">
        <f>'NonRoad (new ''17_''20)'!$J29/3</f>
        <v>0</v>
      </c>
      <c r="I14" s="10">
        <f>'NonRoad (new ''17_''20)'!$J33/3</f>
        <v>-6.6666666666667415E-5</v>
      </c>
      <c r="J14" s="10">
        <f>'NonRoad (new ''17_''20)'!$J37/3</f>
        <v>0</v>
      </c>
      <c r="K14" s="10">
        <f>'NonRoad (new ''17_''20)'!$J41/3</f>
        <v>-3.3333333333333132E-5</v>
      </c>
      <c r="L14" s="10">
        <f>'NonRoad (new ''17_''20)'!$J45/3</f>
        <v>0</v>
      </c>
      <c r="M14" s="10">
        <f>'NonRoad (new ''17_''20)'!$J49/3</f>
        <v>0</v>
      </c>
      <c r="N14" s="10">
        <f>'NonRoad (new ''17_''20)'!$J53/3</f>
        <v>0</v>
      </c>
      <c r="O14" s="11">
        <f>SUM(C14:N14)</f>
        <v>-0.20653333333333329</v>
      </c>
    </row>
    <row r="15" spans="1:15" x14ac:dyDescent="0.25">
      <c r="A15" s="1" t="s">
        <v>27</v>
      </c>
      <c r="B15" s="9" t="s">
        <v>22</v>
      </c>
      <c r="C15" s="10">
        <f>'NonRoad (new ''17_''20)'!$J6/3</f>
        <v>1.2000000000000002E-2</v>
      </c>
      <c r="D15" s="10">
        <f>'NonRoad (new ''17_''20)'!$J10/3</f>
        <v>3.6233333333333416E-2</v>
      </c>
      <c r="E15" s="10">
        <f>'NonRoad (new ''17_''20)'!$J14/3</f>
        <v>0.41769999999999996</v>
      </c>
      <c r="F15" s="10">
        <f>'NonRoad (new ''17_''20)'!$J18/3</f>
        <v>0</v>
      </c>
      <c r="G15" s="10">
        <f>'NonRoad (new ''17_''20)'!$J22/3</f>
        <v>3.1733333333333315E-2</v>
      </c>
      <c r="H15" s="10">
        <f>'NonRoad (new ''17_''20)'!$J26/3</f>
        <v>0.1119666666666667</v>
      </c>
      <c r="I15" s="10">
        <f>'NonRoad (new ''17_''20)'!$J30/3</f>
        <v>0</v>
      </c>
      <c r="J15" s="10">
        <f>'NonRoad (new ''17_''20)'!$J34/3</f>
        <v>0</v>
      </c>
      <c r="K15" s="10">
        <f>'NonRoad (new ''17_''20)'!$J38/3</f>
        <v>0</v>
      </c>
      <c r="L15" s="10">
        <f>'NonRoad (new ''17_''20)'!$J42/3</f>
        <v>0</v>
      </c>
      <c r="M15" s="10">
        <f>'NonRoad (new ''17_''20)'!$J46/3</f>
        <v>3.4366666666666656E-2</v>
      </c>
      <c r="N15" s="10">
        <f>'NonRoad (new ''17_''20)'!$J50/3</f>
        <v>0</v>
      </c>
      <c r="O15" s="11">
        <f t="shared" ref="O15:O17" si="1">SUM(C15:N15)</f>
        <v>0.64400000000000002</v>
      </c>
    </row>
    <row r="16" spans="1:15" x14ac:dyDescent="0.25">
      <c r="A16" s="1" t="s">
        <v>28</v>
      </c>
      <c r="B16" s="9" t="s">
        <v>22</v>
      </c>
      <c r="C16" s="10">
        <f>'NonRoad (new ''17_''20)'!$J7/3</f>
        <v>6.4066666666666564E-2</v>
      </c>
      <c r="D16" s="10">
        <f>'NonRoad (new ''17_''20)'!$J11/3</f>
        <v>2.5800000000000045E-2</v>
      </c>
      <c r="E16" s="10">
        <f>'NonRoad (new ''17_''20)'!$J15/3</f>
        <v>3.8499999999999979E-2</v>
      </c>
      <c r="F16" s="10">
        <f>'NonRoad (new ''17_''20)'!$J19/3</f>
        <v>1.7233333333333323E-2</v>
      </c>
      <c r="G16" s="10">
        <f>'NonRoad (new ''17_''20)'!$J23/3</f>
        <v>2.416666666666667E-2</v>
      </c>
      <c r="H16" s="10">
        <f>'NonRoad (new ''17_''20)'!$J27/3</f>
        <v>3.1933333333333369E-2</v>
      </c>
      <c r="I16" s="10">
        <f>'NonRoad (new ''17_''20)'!$J31/3</f>
        <v>1.5000000000000013E-2</v>
      </c>
      <c r="J16" s="10">
        <f>'NonRoad (new ''17_''20)'!$J35/3</f>
        <v>1.5566666666666654E-2</v>
      </c>
      <c r="K16" s="10">
        <f>'NonRoad (new ''17_''20)'!$J39/3</f>
        <v>2.2633333333333283E-2</v>
      </c>
      <c r="L16" s="10">
        <f>'NonRoad (new ''17_''20)'!$J43/3</f>
        <v>1.0333333333333351E-3</v>
      </c>
      <c r="M16" s="10">
        <f>'NonRoad (new ''17_''20)'!$J47/3</f>
        <v>2.846666666666664E-2</v>
      </c>
      <c r="N16" s="10">
        <f>'NonRoad (new ''17_''20)'!$J51/3</f>
        <v>2.2999999999999965E-3</v>
      </c>
      <c r="O16" s="11">
        <f t="shared" si="1"/>
        <v>0.28669999999999984</v>
      </c>
    </row>
    <row r="17" spans="1:15" x14ac:dyDescent="0.25">
      <c r="A17" s="21" t="s">
        <v>20</v>
      </c>
      <c r="B17" s="22" t="s">
        <v>22</v>
      </c>
      <c r="C17" s="10">
        <f>'NonRoad (new ''17_''20)'!$J8/3</f>
        <v>0.32113333333333333</v>
      </c>
      <c r="D17" s="10">
        <f>'NonRoad (new ''17_''20)'!$J12/3</f>
        <v>0.20829999999999993</v>
      </c>
      <c r="E17" s="10">
        <f>'NonRoad (new ''17_''20)'!$J16/3</f>
        <v>0.21393333333333331</v>
      </c>
      <c r="F17" s="10">
        <f>'NonRoad (new ''17_''20)'!$J20/3</f>
        <v>9.0566666666666684E-2</v>
      </c>
      <c r="G17" s="10">
        <f>'NonRoad (new ''17_''20)'!$J24/3</f>
        <v>0.34360000000000007</v>
      </c>
      <c r="H17" s="10">
        <f>'NonRoad (new ''17_''20)'!$J28/3</f>
        <v>0.27706666666666663</v>
      </c>
      <c r="I17" s="10">
        <f>'NonRoad (new ''17_''20)'!$J32/3</f>
        <v>0.18943333333333326</v>
      </c>
      <c r="J17" s="10">
        <f>'NonRoad (new ''17_''20)'!$J36/3</f>
        <v>0.12979999999999992</v>
      </c>
      <c r="K17" s="10">
        <f>'NonRoad (new ''17_''20)'!$J40/3</f>
        <v>0.1462333333333333</v>
      </c>
      <c r="L17" s="10">
        <f>'NonRoad (new ''17_''20)'!$J44/3</f>
        <v>7.0333333333333289E-2</v>
      </c>
      <c r="M17" s="10">
        <f>'NonRoad (new ''17_''20)'!$J48/3</f>
        <v>0.12716666666666665</v>
      </c>
      <c r="N17" s="10">
        <f>'NonRoad (new ''17_''20)'!$J52/3</f>
        <v>4.2633333333333336E-2</v>
      </c>
      <c r="O17" s="11">
        <f t="shared" si="1"/>
        <v>2.1601999999999997</v>
      </c>
    </row>
    <row r="18" spans="1:15" x14ac:dyDescent="0.25">
      <c r="A18" s="25" t="s">
        <v>21</v>
      </c>
      <c r="B18" s="26" t="s">
        <v>22</v>
      </c>
      <c r="C18" s="26">
        <f>SUM(C13:C17)</f>
        <v>2.1927999999999996</v>
      </c>
      <c r="D18" s="26">
        <f t="shared" ref="D18:O18" si="2">SUM(D13:D17)</f>
        <v>1.1469666666666674</v>
      </c>
      <c r="E18" s="26">
        <f t="shared" si="2"/>
        <v>1.2101333333333333</v>
      </c>
      <c r="F18" s="26">
        <f t="shared" si="2"/>
        <v>0.56880000000000031</v>
      </c>
      <c r="G18" s="26">
        <f t="shared" si="2"/>
        <v>1.9151666666666665</v>
      </c>
      <c r="H18" s="26">
        <f t="shared" si="2"/>
        <v>1.3933</v>
      </c>
      <c r="I18" s="26">
        <f t="shared" si="2"/>
        <v>1.5943666666666669</v>
      </c>
      <c r="J18" s="26">
        <f t="shared" si="2"/>
        <v>0.46603333333333286</v>
      </c>
      <c r="K18" s="26">
        <f t="shared" si="2"/>
        <v>1.1128333333333336</v>
      </c>
      <c r="L18" s="26">
        <f t="shared" si="2"/>
        <v>0.22336666666666655</v>
      </c>
      <c r="M18" s="26">
        <f t="shared" si="2"/>
        <v>0.78433333333333277</v>
      </c>
      <c r="N18" s="26">
        <f t="shared" si="2"/>
        <v>0.11893333333333317</v>
      </c>
      <c r="O18" s="26">
        <f t="shared" si="2"/>
        <v>12.727033333333333</v>
      </c>
    </row>
  </sheetData>
  <pageMargins left="0.25" right="0.25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topLeftCell="A8" workbookViewId="0">
      <selection activeCell="A38" sqref="A38"/>
    </sheetView>
  </sheetViews>
  <sheetFormatPr defaultRowHeight="15" x14ac:dyDescent="0.25"/>
  <sheetData>
    <row r="1" spans="1:15" x14ac:dyDescent="0.25">
      <c r="B1" t="s">
        <v>19</v>
      </c>
      <c r="C1" t="s">
        <v>29</v>
      </c>
    </row>
    <row r="2" spans="1:15" x14ac:dyDescent="0.25">
      <c r="B2" t="s">
        <v>1</v>
      </c>
    </row>
    <row r="4" spans="1:15" x14ac:dyDescent="0.25">
      <c r="A4" t="s">
        <v>3</v>
      </c>
      <c r="B4" t="s">
        <v>30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</row>
    <row r="5" spans="1:15" x14ac:dyDescent="0.25">
      <c r="A5">
        <v>11</v>
      </c>
      <c r="B5" t="s">
        <v>31</v>
      </c>
      <c r="C5">
        <v>0.31</v>
      </c>
      <c r="D5">
        <v>0.26600000000000001</v>
      </c>
      <c r="E5">
        <v>0.13300000000000001</v>
      </c>
      <c r="F5">
        <v>7.1999999999999995E-2</v>
      </c>
      <c r="G5">
        <v>0.24199999999999999</v>
      </c>
      <c r="H5">
        <v>0.309</v>
      </c>
      <c r="I5">
        <v>0.14499999999999999</v>
      </c>
      <c r="J5">
        <v>0.11799999999999999</v>
      </c>
      <c r="K5">
        <v>8.6999999999999994E-2</v>
      </c>
      <c r="L5">
        <v>8.5999999999999993E-2</v>
      </c>
      <c r="M5">
        <v>0.20799999999999999</v>
      </c>
      <c r="N5">
        <v>7.2999999999999995E-2</v>
      </c>
      <c r="O5">
        <f>SUM(C5:N5)</f>
        <v>2.0490000000000004</v>
      </c>
    </row>
    <row r="6" spans="1:15" x14ac:dyDescent="0.25">
      <c r="A6">
        <v>21</v>
      </c>
      <c r="B6" t="s">
        <v>32</v>
      </c>
      <c r="C6">
        <v>3.5369999999999999</v>
      </c>
      <c r="D6">
        <v>2.4510000000000001</v>
      </c>
      <c r="E6">
        <v>1.45</v>
      </c>
      <c r="F6">
        <v>0.53800000000000003</v>
      </c>
      <c r="G6">
        <v>3.4140000000000001</v>
      </c>
      <c r="H6">
        <v>2.637</v>
      </c>
      <c r="I6">
        <v>1.919</v>
      </c>
      <c r="J6">
        <v>1.62</v>
      </c>
      <c r="K6">
        <v>1.2809999999999999</v>
      </c>
      <c r="L6">
        <v>0.52900000000000003</v>
      </c>
      <c r="M6">
        <v>2.0089999999999999</v>
      </c>
      <c r="N6">
        <v>0.45100000000000001</v>
      </c>
      <c r="O6">
        <f t="shared" ref="O6:O17" si="0">SUM(C6:N6)</f>
        <v>21.836000000000002</v>
      </c>
    </row>
    <row r="7" spans="1:15" x14ac:dyDescent="0.25">
      <c r="A7">
        <v>31</v>
      </c>
      <c r="B7" t="s">
        <v>33</v>
      </c>
      <c r="C7">
        <v>3.94</v>
      </c>
      <c r="D7">
        <v>2.444</v>
      </c>
      <c r="E7">
        <v>1.4359999999999999</v>
      </c>
      <c r="F7">
        <v>0.73499999999999999</v>
      </c>
      <c r="G7">
        <v>3.2040000000000002</v>
      </c>
      <c r="H7">
        <v>3.1070000000000002</v>
      </c>
      <c r="I7">
        <v>2.3660000000000001</v>
      </c>
      <c r="J7">
        <v>1.7909999999999999</v>
      </c>
      <c r="K7">
        <v>1.4259999999999999</v>
      </c>
      <c r="L7">
        <v>0.77300000000000002</v>
      </c>
      <c r="M7">
        <v>2.097</v>
      </c>
      <c r="N7">
        <v>0.60099999999999998</v>
      </c>
      <c r="O7">
        <f t="shared" si="0"/>
        <v>23.919999999999998</v>
      </c>
    </row>
    <row r="8" spans="1:15" x14ac:dyDescent="0.25">
      <c r="A8">
        <v>32</v>
      </c>
      <c r="B8" t="s">
        <v>34</v>
      </c>
      <c r="C8">
        <v>0.53300000000000003</v>
      </c>
      <c r="D8">
        <v>0.36199999999999999</v>
      </c>
      <c r="E8">
        <v>0.129</v>
      </c>
      <c r="F8">
        <v>8.6999999999999994E-2</v>
      </c>
      <c r="G8">
        <v>0.379</v>
      </c>
      <c r="H8">
        <v>0.38100000000000001</v>
      </c>
      <c r="I8">
        <v>0.307</v>
      </c>
      <c r="J8">
        <v>0.20699999999999999</v>
      </c>
      <c r="K8">
        <v>0.16800000000000001</v>
      </c>
      <c r="L8">
        <v>6.4000000000000001E-2</v>
      </c>
      <c r="M8">
        <v>0.25700000000000001</v>
      </c>
      <c r="N8">
        <v>5.2999999999999999E-2</v>
      </c>
      <c r="O8">
        <f t="shared" si="0"/>
        <v>2.927</v>
      </c>
    </row>
    <row r="9" spans="1:15" x14ac:dyDescent="0.25">
      <c r="A9">
        <v>41</v>
      </c>
      <c r="B9" t="s">
        <v>35</v>
      </c>
      <c r="C9">
        <v>6.0000000000000001E-3</v>
      </c>
      <c r="D9">
        <v>2.5000000000000001E-2</v>
      </c>
      <c r="E9">
        <v>1.2E-2</v>
      </c>
      <c r="F9">
        <v>3.0000000000000001E-3</v>
      </c>
      <c r="G9">
        <v>1.4E-2</v>
      </c>
      <c r="H9">
        <v>4.0000000000000001E-3</v>
      </c>
      <c r="I9">
        <v>7.0000000000000001E-3</v>
      </c>
      <c r="J9">
        <v>4.0000000000000001E-3</v>
      </c>
      <c r="K9">
        <v>3.0000000000000001E-3</v>
      </c>
      <c r="L9">
        <v>1E-3</v>
      </c>
      <c r="M9">
        <v>1.0999999999999999E-2</v>
      </c>
      <c r="N9">
        <v>1.6E-2</v>
      </c>
      <c r="O9">
        <f t="shared" si="0"/>
        <v>0.10600000000000001</v>
      </c>
    </row>
    <row r="10" spans="1:15" x14ac:dyDescent="0.25">
      <c r="A10">
        <v>42</v>
      </c>
      <c r="B10" t="s">
        <v>36</v>
      </c>
      <c r="C10">
        <v>3.7999999999999999E-2</v>
      </c>
      <c r="D10">
        <v>5.6000000000000001E-2</v>
      </c>
      <c r="E10">
        <v>4.2999999999999997E-2</v>
      </c>
      <c r="F10">
        <v>6.0000000000000001E-3</v>
      </c>
      <c r="G10">
        <v>3.7999999999999999E-2</v>
      </c>
      <c r="H10">
        <v>2.1000000000000001E-2</v>
      </c>
      <c r="I10">
        <v>0.02</v>
      </c>
      <c r="J10">
        <v>1.7999999999999999E-2</v>
      </c>
      <c r="K10">
        <v>1.2E-2</v>
      </c>
      <c r="L10">
        <v>4.0000000000000001E-3</v>
      </c>
      <c r="M10">
        <v>2.9000000000000001E-2</v>
      </c>
      <c r="N10">
        <v>7.0000000000000001E-3</v>
      </c>
      <c r="O10">
        <f t="shared" si="0"/>
        <v>0.29200000000000004</v>
      </c>
    </row>
    <row r="11" spans="1:15" x14ac:dyDescent="0.25">
      <c r="A11">
        <v>43</v>
      </c>
      <c r="B11" t="s">
        <v>37</v>
      </c>
      <c r="C11">
        <v>1.7999999999999999E-2</v>
      </c>
      <c r="D11">
        <v>2.7E-2</v>
      </c>
      <c r="E11">
        <v>1.6E-2</v>
      </c>
      <c r="F11">
        <v>0.01</v>
      </c>
      <c r="G11">
        <v>3.5999999999999997E-2</v>
      </c>
      <c r="H11">
        <v>0.03</v>
      </c>
      <c r="I11">
        <v>2.1999999999999999E-2</v>
      </c>
      <c r="J11">
        <v>1.9E-2</v>
      </c>
      <c r="K11">
        <v>1.0999999999999999E-2</v>
      </c>
      <c r="L11">
        <v>6.0000000000000001E-3</v>
      </c>
      <c r="M11">
        <v>1.9E-2</v>
      </c>
      <c r="N11">
        <v>6.0000000000000001E-3</v>
      </c>
      <c r="O11">
        <f t="shared" si="0"/>
        <v>0.21999999999999997</v>
      </c>
    </row>
    <row r="12" spans="1:15" x14ac:dyDescent="0.25">
      <c r="A12">
        <v>51</v>
      </c>
      <c r="B12" t="s">
        <v>38</v>
      </c>
      <c r="C12">
        <v>8.0000000000000002E-3</v>
      </c>
      <c r="D12">
        <v>8.0000000000000002E-3</v>
      </c>
      <c r="E12">
        <v>7.0000000000000001E-3</v>
      </c>
      <c r="F12">
        <v>2E-3</v>
      </c>
      <c r="G12">
        <v>1.2E-2</v>
      </c>
      <c r="H12">
        <v>7.0000000000000001E-3</v>
      </c>
      <c r="I12">
        <v>5.0000000000000001E-3</v>
      </c>
      <c r="J12">
        <v>3.0000000000000001E-3</v>
      </c>
      <c r="K12">
        <v>4.0000000000000001E-3</v>
      </c>
      <c r="L12">
        <v>1E-3</v>
      </c>
      <c r="M12">
        <v>6.0000000000000001E-3</v>
      </c>
      <c r="N12">
        <v>1E-3</v>
      </c>
      <c r="O12">
        <f t="shared" si="0"/>
        <v>6.4000000000000015E-2</v>
      </c>
    </row>
    <row r="13" spans="1:15" x14ac:dyDescent="0.25">
      <c r="A13">
        <v>52</v>
      </c>
      <c r="B13" t="s">
        <v>39</v>
      </c>
      <c r="C13">
        <v>0.28899999999999998</v>
      </c>
      <c r="D13">
        <v>0.185</v>
      </c>
      <c r="E13">
        <v>0.129</v>
      </c>
      <c r="F13">
        <v>8.3000000000000004E-2</v>
      </c>
      <c r="G13">
        <v>0.32</v>
      </c>
      <c r="H13">
        <v>0.23200000000000001</v>
      </c>
      <c r="I13">
        <v>0.20699999999999999</v>
      </c>
      <c r="J13">
        <v>0.124</v>
      </c>
      <c r="K13">
        <v>0.13600000000000001</v>
      </c>
      <c r="L13">
        <v>5.8000000000000003E-2</v>
      </c>
      <c r="M13">
        <v>0.16500000000000001</v>
      </c>
      <c r="N13">
        <v>0.05</v>
      </c>
      <c r="O13">
        <f t="shared" si="0"/>
        <v>1.9780000000000002</v>
      </c>
    </row>
    <row r="14" spans="1:15" x14ac:dyDescent="0.25">
      <c r="A14">
        <v>53</v>
      </c>
      <c r="B14" t="s">
        <v>40</v>
      </c>
      <c r="C14">
        <v>1.9E-2</v>
      </c>
      <c r="D14">
        <v>1.6E-2</v>
      </c>
      <c r="E14">
        <v>8.0000000000000002E-3</v>
      </c>
      <c r="F14">
        <v>7.8E-2</v>
      </c>
      <c r="G14">
        <v>0.11600000000000001</v>
      </c>
      <c r="H14">
        <v>2.8000000000000001E-2</v>
      </c>
      <c r="I14">
        <v>4.1000000000000002E-2</v>
      </c>
      <c r="J14">
        <v>6.0000000000000001E-3</v>
      </c>
      <c r="K14">
        <v>6.6000000000000003E-2</v>
      </c>
      <c r="L14">
        <v>2E-3</v>
      </c>
      <c r="M14">
        <v>2.5000000000000001E-2</v>
      </c>
      <c r="N14">
        <v>1.2E-2</v>
      </c>
      <c r="O14">
        <f t="shared" si="0"/>
        <v>0.41700000000000004</v>
      </c>
    </row>
    <row r="15" spans="1:15" x14ac:dyDescent="0.25">
      <c r="A15">
        <v>54</v>
      </c>
      <c r="B15" t="s">
        <v>41</v>
      </c>
      <c r="C15">
        <v>4.0000000000000001E-3</v>
      </c>
      <c r="D15">
        <v>2E-3</v>
      </c>
      <c r="E15">
        <v>1E-3</v>
      </c>
      <c r="F15">
        <v>4.0000000000000001E-3</v>
      </c>
      <c r="G15">
        <v>6.0000000000000001E-3</v>
      </c>
      <c r="H15">
        <v>8.9999999999999993E-3</v>
      </c>
      <c r="I15">
        <v>6.0000000000000001E-3</v>
      </c>
      <c r="J15">
        <v>3.0000000000000001E-3</v>
      </c>
      <c r="K15">
        <v>3.0000000000000001E-3</v>
      </c>
      <c r="L15">
        <v>4.0000000000000001E-3</v>
      </c>
      <c r="M15">
        <v>2E-3</v>
      </c>
      <c r="N15">
        <v>3.0000000000000001E-3</v>
      </c>
      <c r="O15">
        <f t="shared" si="0"/>
        <v>4.7000000000000014E-2</v>
      </c>
    </row>
    <row r="16" spans="1:15" x14ac:dyDescent="0.25">
      <c r="A16">
        <v>61</v>
      </c>
      <c r="B16" t="s">
        <v>42</v>
      </c>
      <c r="C16">
        <v>9.1999999999999998E-2</v>
      </c>
      <c r="D16">
        <v>0.106</v>
      </c>
      <c r="E16">
        <v>0.05</v>
      </c>
      <c r="F16">
        <v>2.1999999999999999E-2</v>
      </c>
      <c r="G16">
        <v>0.10299999999999999</v>
      </c>
      <c r="H16">
        <v>4.4999999999999998E-2</v>
      </c>
      <c r="I16">
        <v>6.9000000000000006E-2</v>
      </c>
      <c r="J16">
        <v>3.4000000000000002E-2</v>
      </c>
      <c r="K16">
        <v>3.3000000000000002E-2</v>
      </c>
      <c r="L16">
        <v>8.9999999999999993E-3</v>
      </c>
      <c r="M16">
        <v>6.4000000000000001E-2</v>
      </c>
      <c r="N16">
        <v>1.4E-2</v>
      </c>
      <c r="O16">
        <f t="shared" si="0"/>
        <v>0.64100000000000001</v>
      </c>
    </row>
    <row r="17" spans="1:15" x14ac:dyDescent="0.25">
      <c r="A17">
        <v>62</v>
      </c>
      <c r="B17" t="s">
        <v>43</v>
      </c>
      <c r="C17">
        <v>0.307</v>
      </c>
      <c r="D17">
        <v>0.255</v>
      </c>
      <c r="E17">
        <v>0.112</v>
      </c>
      <c r="F17">
        <v>0.121</v>
      </c>
      <c r="G17">
        <v>0.51500000000000001</v>
      </c>
      <c r="H17">
        <v>0.23699999999999999</v>
      </c>
      <c r="I17">
        <v>0.27400000000000002</v>
      </c>
      <c r="J17">
        <v>0.122</v>
      </c>
      <c r="K17">
        <v>0.192</v>
      </c>
      <c r="L17">
        <v>8.0000000000000002E-3</v>
      </c>
      <c r="M17">
        <v>0.29299999999999998</v>
      </c>
      <c r="N17">
        <v>0.14699999999999999</v>
      </c>
      <c r="O17">
        <f t="shared" si="0"/>
        <v>2.5830000000000002</v>
      </c>
    </row>
    <row r="18" spans="1:15" x14ac:dyDescent="0.25">
      <c r="B18" t="s">
        <v>44</v>
      </c>
      <c r="C18">
        <f>SUM(C5:C17)</f>
        <v>9.1010000000000009</v>
      </c>
      <c r="D18">
        <f t="shared" ref="D18:O18" si="1">SUM(D5:D17)</f>
        <v>6.2029999999999994</v>
      </c>
      <c r="E18">
        <f t="shared" si="1"/>
        <v>3.5260000000000002</v>
      </c>
      <c r="F18">
        <f t="shared" si="1"/>
        <v>1.7609999999999999</v>
      </c>
      <c r="G18">
        <f t="shared" si="1"/>
        <v>8.3990000000000009</v>
      </c>
      <c r="H18">
        <f t="shared" si="1"/>
        <v>7.0470000000000006</v>
      </c>
      <c r="I18">
        <f t="shared" si="1"/>
        <v>5.3879999999999999</v>
      </c>
      <c r="J18">
        <f t="shared" si="1"/>
        <v>4.069</v>
      </c>
      <c r="K18">
        <f t="shared" si="1"/>
        <v>3.4220000000000002</v>
      </c>
      <c r="L18">
        <f t="shared" si="1"/>
        <v>1.5449999999999997</v>
      </c>
      <c r="M18">
        <f t="shared" si="1"/>
        <v>5.1850000000000005</v>
      </c>
      <c r="N18">
        <f t="shared" si="1"/>
        <v>1.4339999999999997</v>
      </c>
      <c r="O18">
        <f t="shared" si="1"/>
        <v>57.08</v>
      </c>
    </row>
    <row r="21" spans="1:15" x14ac:dyDescent="0.25">
      <c r="B21" t="s">
        <v>19</v>
      </c>
      <c r="C21" t="s">
        <v>45</v>
      </c>
    </row>
    <row r="22" spans="1:15" x14ac:dyDescent="0.25">
      <c r="B22" t="s">
        <v>1</v>
      </c>
    </row>
    <row r="23" spans="1:15" ht="15.75" x14ac:dyDescent="0.25">
      <c r="C23" s="31"/>
    </row>
    <row r="24" spans="1:15" x14ac:dyDescent="0.25">
      <c r="A24" t="s">
        <v>3</v>
      </c>
      <c r="B24" t="s">
        <v>30</v>
      </c>
      <c r="C24" t="s">
        <v>5</v>
      </c>
      <c r="D24" t="s">
        <v>6</v>
      </c>
      <c r="E24" t="s">
        <v>7</v>
      </c>
      <c r="F24" t="s">
        <v>8</v>
      </c>
      <c r="G24" t="s">
        <v>9</v>
      </c>
      <c r="H24" t="s">
        <v>10</v>
      </c>
      <c r="I24" t="s">
        <v>11</v>
      </c>
      <c r="J24" t="s">
        <v>12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</row>
    <row r="25" spans="1:15" x14ac:dyDescent="0.25">
      <c r="A25">
        <v>11</v>
      </c>
      <c r="B25" t="s">
        <v>31</v>
      </c>
      <c r="C25">
        <v>0.28299999999999997</v>
      </c>
      <c r="D25">
        <v>0.223</v>
      </c>
      <c r="E25">
        <v>0.114</v>
      </c>
      <c r="F25">
        <v>7.2999999999999995E-2</v>
      </c>
      <c r="G25">
        <v>0.247</v>
      </c>
      <c r="H25">
        <v>0.32700000000000001</v>
      </c>
      <c r="I25">
        <v>0.14399999999999999</v>
      </c>
      <c r="J25">
        <v>0.11899999999999999</v>
      </c>
      <c r="K25">
        <v>8.4000000000000005E-2</v>
      </c>
      <c r="L25">
        <v>9.2999999999999999E-2</v>
      </c>
      <c r="M25">
        <v>0.19900000000000001</v>
      </c>
      <c r="N25">
        <v>8.3000000000000004E-2</v>
      </c>
      <c r="O25">
        <f>SUM(C25:N25)</f>
        <v>1.9889999999999999</v>
      </c>
    </row>
    <row r="26" spans="1:15" x14ac:dyDescent="0.25">
      <c r="A26">
        <v>21</v>
      </c>
      <c r="B26" t="s">
        <v>32</v>
      </c>
      <c r="C26">
        <v>2.468</v>
      </c>
      <c r="D26">
        <v>1.851</v>
      </c>
      <c r="E26">
        <v>1.085</v>
      </c>
      <c r="F26">
        <v>0.42399999999999999</v>
      </c>
      <c r="G26">
        <v>2.516</v>
      </c>
      <c r="H26">
        <v>1.887</v>
      </c>
      <c r="I26">
        <v>1.325</v>
      </c>
      <c r="J26">
        <v>1.343</v>
      </c>
      <c r="K26">
        <v>0.89700000000000002</v>
      </c>
      <c r="L26">
        <v>0.40400000000000003</v>
      </c>
      <c r="M26">
        <v>1.647</v>
      </c>
      <c r="N26">
        <v>0.38400000000000001</v>
      </c>
      <c r="O26">
        <f t="shared" ref="O26:O37" si="2">SUM(C26:N26)</f>
        <v>16.231000000000002</v>
      </c>
    </row>
    <row r="27" spans="1:15" x14ac:dyDescent="0.25">
      <c r="A27">
        <v>31</v>
      </c>
      <c r="B27" t="s">
        <v>33</v>
      </c>
      <c r="C27">
        <v>2.488</v>
      </c>
      <c r="D27">
        <v>1.8109999999999999</v>
      </c>
      <c r="E27">
        <v>1.0940000000000001</v>
      </c>
      <c r="F27">
        <v>0.60199999999999998</v>
      </c>
      <c r="G27">
        <v>2.5289999999999999</v>
      </c>
      <c r="H27">
        <v>2.3250000000000002</v>
      </c>
      <c r="I27">
        <v>1.5049999999999999</v>
      </c>
      <c r="J27">
        <v>1.4770000000000001</v>
      </c>
      <c r="K27">
        <v>0.97599999999999998</v>
      </c>
      <c r="L27">
        <v>0.61799999999999999</v>
      </c>
      <c r="M27">
        <v>1.7290000000000001</v>
      </c>
      <c r="N27">
        <v>0.57599999999999996</v>
      </c>
      <c r="O27">
        <f t="shared" si="2"/>
        <v>17.73</v>
      </c>
    </row>
    <row r="28" spans="1:15" x14ac:dyDescent="0.25">
      <c r="A28">
        <v>32</v>
      </c>
      <c r="B28" t="s">
        <v>34</v>
      </c>
      <c r="C28">
        <v>0.38700000000000001</v>
      </c>
      <c r="D28">
        <v>0.316</v>
      </c>
      <c r="E28">
        <v>0.11899999999999999</v>
      </c>
      <c r="F28">
        <v>9.5000000000000001E-2</v>
      </c>
      <c r="G28">
        <v>0.34</v>
      </c>
      <c r="H28">
        <v>0.38200000000000001</v>
      </c>
      <c r="I28">
        <v>0.22900000000000001</v>
      </c>
      <c r="J28">
        <v>0.19500000000000001</v>
      </c>
      <c r="K28">
        <v>0.13900000000000001</v>
      </c>
      <c r="L28">
        <v>7.4999999999999997E-2</v>
      </c>
      <c r="M28">
        <v>0.254</v>
      </c>
      <c r="N28">
        <v>0.08</v>
      </c>
      <c r="O28">
        <f t="shared" si="2"/>
        <v>2.6110000000000002</v>
      </c>
    </row>
    <row r="29" spans="1:15" x14ac:dyDescent="0.25">
      <c r="A29">
        <v>41</v>
      </c>
      <c r="B29" t="s">
        <v>35</v>
      </c>
      <c r="C29">
        <v>1E-3</v>
      </c>
      <c r="D29">
        <v>5.0000000000000001E-3</v>
      </c>
      <c r="E29">
        <v>3.0000000000000001E-3</v>
      </c>
      <c r="F29">
        <v>1E-3</v>
      </c>
      <c r="G29">
        <v>3.0000000000000001E-3</v>
      </c>
      <c r="H29">
        <v>1E-3</v>
      </c>
      <c r="I29">
        <v>1E-3</v>
      </c>
      <c r="J29">
        <v>1E-3</v>
      </c>
      <c r="K29">
        <v>1E-3</v>
      </c>
      <c r="L29">
        <v>0</v>
      </c>
      <c r="M29">
        <v>3.0000000000000001E-3</v>
      </c>
      <c r="N29">
        <v>6.0000000000000001E-3</v>
      </c>
      <c r="O29">
        <f t="shared" si="2"/>
        <v>2.6000000000000002E-2</v>
      </c>
    </row>
    <row r="30" spans="1:15" x14ac:dyDescent="0.25">
      <c r="A30">
        <v>42</v>
      </c>
      <c r="B30" t="s">
        <v>36</v>
      </c>
      <c r="C30">
        <v>2.1000000000000001E-2</v>
      </c>
      <c r="D30">
        <v>0.03</v>
      </c>
      <c r="E30">
        <v>2.5000000000000001E-2</v>
      </c>
      <c r="F30">
        <v>4.0000000000000001E-3</v>
      </c>
      <c r="G30">
        <v>2.5000000000000001E-2</v>
      </c>
      <c r="H30">
        <v>1.6E-2</v>
      </c>
      <c r="I30">
        <v>1.0999999999999999E-2</v>
      </c>
      <c r="J30">
        <v>1.0999999999999999E-2</v>
      </c>
      <c r="K30">
        <v>8.0000000000000002E-3</v>
      </c>
      <c r="L30">
        <v>3.0000000000000001E-3</v>
      </c>
      <c r="M30">
        <v>1.9E-2</v>
      </c>
      <c r="N30">
        <v>5.0000000000000001E-3</v>
      </c>
      <c r="O30">
        <f t="shared" si="2"/>
        <v>0.17800000000000002</v>
      </c>
    </row>
    <row r="31" spans="1:15" x14ac:dyDescent="0.25">
      <c r="A31">
        <v>43</v>
      </c>
      <c r="B31" t="s">
        <v>37</v>
      </c>
      <c r="C31">
        <v>8.9999999999999993E-3</v>
      </c>
      <c r="D31">
        <v>1.7000000000000001E-2</v>
      </c>
      <c r="E31">
        <v>8.9999999999999993E-3</v>
      </c>
      <c r="F31">
        <v>5.0000000000000001E-3</v>
      </c>
      <c r="G31">
        <v>1.4999999999999999E-2</v>
      </c>
      <c r="H31">
        <v>1.4E-2</v>
      </c>
      <c r="I31">
        <v>6.0000000000000001E-3</v>
      </c>
      <c r="J31">
        <v>7.0000000000000001E-3</v>
      </c>
      <c r="K31">
        <v>3.0000000000000001E-3</v>
      </c>
      <c r="L31">
        <v>3.0000000000000001E-3</v>
      </c>
      <c r="M31">
        <v>0.01</v>
      </c>
      <c r="N31">
        <v>3.0000000000000001E-3</v>
      </c>
      <c r="O31">
        <f t="shared" si="2"/>
        <v>0.10100000000000002</v>
      </c>
    </row>
    <row r="32" spans="1:15" x14ac:dyDescent="0.25">
      <c r="A32">
        <v>51</v>
      </c>
      <c r="B32" t="s">
        <v>38</v>
      </c>
      <c r="C32">
        <v>4.0000000000000001E-3</v>
      </c>
      <c r="D32">
        <v>5.0000000000000001E-3</v>
      </c>
      <c r="E32">
        <v>4.0000000000000001E-3</v>
      </c>
      <c r="F32">
        <v>1E-3</v>
      </c>
      <c r="G32">
        <v>7.0000000000000001E-3</v>
      </c>
      <c r="H32">
        <v>4.0000000000000001E-3</v>
      </c>
      <c r="I32">
        <v>3.0000000000000001E-3</v>
      </c>
      <c r="J32">
        <v>2E-3</v>
      </c>
      <c r="K32">
        <v>2E-3</v>
      </c>
      <c r="L32">
        <v>1E-3</v>
      </c>
      <c r="M32">
        <v>4.0000000000000001E-3</v>
      </c>
      <c r="N32">
        <v>1E-3</v>
      </c>
      <c r="O32">
        <f t="shared" si="2"/>
        <v>3.8000000000000006E-2</v>
      </c>
    </row>
    <row r="33" spans="1:15" x14ac:dyDescent="0.25">
      <c r="A33">
        <v>52</v>
      </c>
      <c r="B33" t="s">
        <v>39</v>
      </c>
      <c r="C33">
        <v>0.19500000000000001</v>
      </c>
      <c r="D33">
        <v>0.14199999999999999</v>
      </c>
      <c r="E33">
        <v>8.7999999999999995E-2</v>
      </c>
      <c r="F33">
        <v>6.2E-2</v>
      </c>
      <c r="G33">
        <v>0.23300000000000001</v>
      </c>
      <c r="H33">
        <v>0.192</v>
      </c>
      <c r="I33">
        <v>0.14299999999999999</v>
      </c>
      <c r="J33">
        <v>0.111</v>
      </c>
      <c r="K33">
        <v>9.6000000000000002E-2</v>
      </c>
      <c r="L33">
        <v>4.4999999999999998E-2</v>
      </c>
      <c r="M33">
        <v>0.14499999999999999</v>
      </c>
      <c r="N33">
        <v>4.3999999999999997E-2</v>
      </c>
      <c r="O33">
        <f t="shared" si="2"/>
        <v>1.496</v>
      </c>
    </row>
    <row r="34" spans="1:15" x14ac:dyDescent="0.25">
      <c r="A34">
        <v>53</v>
      </c>
      <c r="B34" t="s">
        <v>40</v>
      </c>
      <c r="C34">
        <v>0.01</v>
      </c>
      <c r="D34">
        <v>8.9999999999999993E-3</v>
      </c>
      <c r="E34">
        <v>5.0000000000000001E-3</v>
      </c>
      <c r="F34">
        <v>4.2999999999999997E-2</v>
      </c>
      <c r="G34">
        <v>6.6000000000000003E-2</v>
      </c>
      <c r="H34">
        <v>1.7999999999999999E-2</v>
      </c>
      <c r="I34">
        <v>0.02</v>
      </c>
      <c r="J34">
        <v>4.0000000000000001E-3</v>
      </c>
      <c r="K34">
        <v>3.4000000000000002E-2</v>
      </c>
      <c r="L34">
        <v>1E-3</v>
      </c>
      <c r="M34">
        <v>1.6E-2</v>
      </c>
      <c r="N34">
        <v>8.9999999999999993E-3</v>
      </c>
      <c r="O34">
        <f t="shared" si="2"/>
        <v>0.23499999999999999</v>
      </c>
    </row>
    <row r="35" spans="1:15" x14ac:dyDescent="0.25">
      <c r="A35">
        <v>54</v>
      </c>
      <c r="B35" t="s">
        <v>41</v>
      </c>
      <c r="C35">
        <v>3.0000000000000001E-3</v>
      </c>
      <c r="D35">
        <v>1E-3</v>
      </c>
      <c r="E35">
        <v>1E-3</v>
      </c>
      <c r="F35">
        <v>3.0000000000000001E-3</v>
      </c>
      <c r="G35">
        <v>6.0000000000000001E-3</v>
      </c>
      <c r="H35">
        <v>7.0000000000000001E-3</v>
      </c>
      <c r="I35">
        <v>5.0000000000000001E-3</v>
      </c>
      <c r="J35">
        <v>3.0000000000000001E-3</v>
      </c>
      <c r="K35">
        <v>2E-3</v>
      </c>
      <c r="L35">
        <v>4.0000000000000001E-3</v>
      </c>
      <c r="M35">
        <v>2E-3</v>
      </c>
      <c r="N35">
        <v>3.0000000000000001E-3</v>
      </c>
      <c r="O35">
        <f t="shared" si="2"/>
        <v>4.0000000000000008E-2</v>
      </c>
    </row>
    <row r="36" spans="1:15" x14ac:dyDescent="0.25">
      <c r="A36">
        <v>61</v>
      </c>
      <c r="B36" t="s">
        <v>42</v>
      </c>
      <c r="C36">
        <v>5.2999999999999999E-2</v>
      </c>
      <c r="D36">
        <v>0.06</v>
      </c>
      <c r="E36">
        <v>2.8000000000000001E-2</v>
      </c>
      <c r="F36">
        <v>1.4E-2</v>
      </c>
      <c r="G36">
        <v>6.8000000000000005E-2</v>
      </c>
      <c r="H36">
        <v>3.3000000000000002E-2</v>
      </c>
      <c r="I36">
        <v>3.5000000000000003E-2</v>
      </c>
      <c r="J36">
        <v>2.7E-2</v>
      </c>
      <c r="K36">
        <v>1.9E-2</v>
      </c>
      <c r="L36">
        <v>7.0000000000000001E-3</v>
      </c>
      <c r="M36">
        <v>4.3999999999999997E-2</v>
      </c>
      <c r="N36">
        <v>1.2E-2</v>
      </c>
      <c r="O36">
        <f t="shared" si="2"/>
        <v>0.40000000000000008</v>
      </c>
    </row>
    <row r="37" spans="1:15" x14ac:dyDescent="0.25">
      <c r="A37">
        <v>62</v>
      </c>
      <c r="B37" t="s">
        <v>43</v>
      </c>
      <c r="C37">
        <v>0.22700000000000001</v>
      </c>
      <c r="D37">
        <v>0.13900000000000001</v>
      </c>
      <c r="E37">
        <v>9.5000000000000001E-2</v>
      </c>
      <c r="F37">
        <v>8.4000000000000005E-2</v>
      </c>
      <c r="G37">
        <v>0.30199999999999999</v>
      </c>
      <c r="H37">
        <v>1.4E-2</v>
      </c>
      <c r="I37">
        <v>0.11</v>
      </c>
      <c r="J37">
        <v>3.1E-2</v>
      </c>
      <c r="K37">
        <v>0.121</v>
      </c>
      <c r="L37">
        <v>0</v>
      </c>
      <c r="M37">
        <v>0.151</v>
      </c>
      <c r="N37">
        <v>0.109</v>
      </c>
      <c r="O37">
        <f t="shared" si="2"/>
        <v>1.383</v>
      </c>
    </row>
    <row r="38" spans="1:15" x14ac:dyDescent="0.25">
      <c r="B38" t="s">
        <v>44</v>
      </c>
      <c r="C38">
        <f>SUM(C25:C37)</f>
        <v>6.149</v>
      </c>
      <c r="D38">
        <f t="shared" ref="D38:N38" si="3">SUM(D25:D37)</f>
        <v>4.6090000000000009</v>
      </c>
      <c r="E38">
        <f t="shared" si="3"/>
        <v>2.67</v>
      </c>
      <c r="F38">
        <f t="shared" si="3"/>
        <v>1.4109999999999996</v>
      </c>
      <c r="G38">
        <f t="shared" si="3"/>
        <v>6.3569999999999984</v>
      </c>
      <c r="H38">
        <f t="shared" si="3"/>
        <v>5.22</v>
      </c>
      <c r="I38">
        <f t="shared" si="3"/>
        <v>3.5369999999999995</v>
      </c>
      <c r="J38">
        <f t="shared" si="3"/>
        <v>3.3310000000000004</v>
      </c>
      <c r="K38">
        <f t="shared" si="3"/>
        <v>2.3819999999999997</v>
      </c>
      <c r="L38">
        <f t="shared" si="3"/>
        <v>1.2539999999999993</v>
      </c>
      <c r="M38">
        <f t="shared" si="3"/>
        <v>4.222999999999999</v>
      </c>
      <c r="N38">
        <f t="shared" si="3"/>
        <v>1.3149999999999995</v>
      </c>
      <c r="O38">
        <f>SUM(C38:N38)</f>
        <v>42.457999999999991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8"/>
  <sheetViews>
    <sheetView topLeftCell="A10" workbookViewId="0">
      <selection activeCell="A40" sqref="A40"/>
    </sheetView>
  </sheetViews>
  <sheetFormatPr defaultRowHeight="15" x14ac:dyDescent="0.25"/>
  <sheetData>
    <row r="1" spans="1:15" x14ac:dyDescent="0.25">
      <c r="B1" t="s">
        <v>22</v>
      </c>
      <c r="C1" t="s">
        <v>29</v>
      </c>
    </row>
    <row r="2" spans="1:15" x14ac:dyDescent="0.25">
      <c r="B2" t="s">
        <v>1</v>
      </c>
    </row>
    <row r="4" spans="1:15" x14ac:dyDescent="0.25">
      <c r="A4" t="s">
        <v>3</v>
      </c>
      <c r="B4" t="s">
        <v>30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</row>
    <row r="5" spans="1:15" x14ac:dyDescent="0.25">
      <c r="A5">
        <v>11</v>
      </c>
      <c r="B5" t="s">
        <v>31</v>
      </c>
      <c r="C5">
        <v>7.2999999999999995E-2</v>
      </c>
      <c r="D5">
        <v>7.4999999999999997E-2</v>
      </c>
      <c r="E5">
        <v>0.03</v>
      </c>
      <c r="F5">
        <v>2.1000000000000001E-2</v>
      </c>
      <c r="G5">
        <v>9.0999999999999998E-2</v>
      </c>
      <c r="H5">
        <v>0.104</v>
      </c>
      <c r="I5">
        <v>2.7E-2</v>
      </c>
      <c r="J5">
        <v>0.02</v>
      </c>
      <c r="K5">
        <v>1.9E-2</v>
      </c>
      <c r="L5">
        <v>1.4999999999999999E-2</v>
      </c>
      <c r="M5">
        <v>6.4000000000000001E-2</v>
      </c>
      <c r="N5">
        <v>1.7999999999999999E-2</v>
      </c>
      <c r="O5">
        <f>SUM(C5:N5)</f>
        <v>0.55700000000000005</v>
      </c>
    </row>
    <row r="6" spans="1:15" x14ac:dyDescent="0.25">
      <c r="A6">
        <v>21</v>
      </c>
      <c r="B6" t="s">
        <v>32</v>
      </c>
      <c r="C6">
        <v>2.9950000000000001</v>
      </c>
      <c r="D6">
        <v>2.1</v>
      </c>
      <c r="E6">
        <v>1.06</v>
      </c>
      <c r="F6">
        <v>0.53300000000000003</v>
      </c>
      <c r="G6">
        <v>3.2570000000000001</v>
      </c>
      <c r="H6">
        <v>2.4430000000000001</v>
      </c>
      <c r="I6">
        <v>1.748</v>
      </c>
      <c r="J6">
        <v>1.2350000000000001</v>
      </c>
      <c r="K6">
        <v>1.1850000000000001</v>
      </c>
      <c r="L6">
        <v>0.41499999999999998</v>
      </c>
      <c r="M6">
        <v>1.67</v>
      </c>
      <c r="N6">
        <v>0.42599999999999999</v>
      </c>
      <c r="O6">
        <f t="shared" ref="O6:O17" si="0">SUM(C6:N6)</f>
        <v>19.066999999999997</v>
      </c>
    </row>
    <row r="7" spans="1:15" x14ac:dyDescent="0.25">
      <c r="A7">
        <v>31</v>
      </c>
      <c r="B7" t="s">
        <v>33</v>
      </c>
      <c r="C7">
        <v>4.9329999999999998</v>
      </c>
      <c r="D7">
        <v>3.145</v>
      </c>
      <c r="E7">
        <v>1.5780000000000001</v>
      </c>
      <c r="F7">
        <v>1.0940000000000001</v>
      </c>
      <c r="G7">
        <v>4.681</v>
      </c>
      <c r="H7">
        <v>4.319</v>
      </c>
      <c r="I7">
        <v>3.2389999999999999</v>
      </c>
      <c r="J7">
        <v>2.012</v>
      </c>
      <c r="K7">
        <v>1.9179999999999999</v>
      </c>
      <c r="L7">
        <v>0.88300000000000001</v>
      </c>
      <c r="M7">
        <v>2.6190000000000002</v>
      </c>
      <c r="N7">
        <v>0.84799999999999998</v>
      </c>
      <c r="O7">
        <f t="shared" si="0"/>
        <v>31.268999999999995</v>
      </c>
    </row>
    <row r="8" spans="1:15" x14ac:dyDescent="0.25">
      <c r="A8">
        <v>32</v>
      </c>
      <c r="B8" t="s">
        <v>34</v>
      </c>
      <c r="C8">
        <v>0.745</v>
      </c>
      <c r="D8">
        <v>0.51700000000000002</v>
      </c>
      <c r="E8">
        <v>0.157</v>
      </c>
      <c r="F8">
        <v>0.14099999999999999</v>
      </c>
      <c r="G8">
        <v>0.60399999999999998</v>
      </c>
      <c r="H8">
        <v>0.57799999999999996</v>
      </c>
      <c r="I8">
        <v>0.46</v>
      </c>
      <c r="J8">
        <v>0.25800000000000001</v>
      </c>
      <c r="K8">
        <v>0.25</v>
      </c>
      <c r="L8">
        <v>8.1000000000000003E-2</v>
      </c>
      <c r="M8">
        <v>0.35199999999999998</v>
      </c>
      <c r="N8">
        <v>8.1000000000000003E-2</v>
      </c>
      <c r="O8">
        <f t="shared" si="0"/>
        <v>4.2240000000000002</v>
      </c>
    </row>
    <row r="9" spans="1:15" x14ac:dyDescent="0.25">
      <c r="A9">
        <v>41</v>
      </c>
      <c r="B9" t="s">
        <v>35</v>
      </c>
      <c r="C9">
        <v>7.2999999999999995E-2</v>
      </c>
      <c r="D9">
        <v>0.29299999999999998</v>
      </c>
      <c r="E9">
        <v>0.14099999999999999</v>
      </c>
      <c r="F9">
        <v>0.05</v>
      </c>
      <c r="G9">
        <v>0.20599999999999999</v>
      </c>
      <c r="H9">
        <v>4.9000000000000002E-2</v>
      </c>
      <c r="I9">
        <v>8.8999999999999996E-2</v>
      </c>
      <c r="J9">
        <v>0.05</v>
      </c>
      <c r="K9">
        <v>4.5999999999999999E-2</v>
      </c>
      <c r="L9">
        <v>8.0000000000000002E-3</v>
      </c>
      <c r="M9">
        <v>0.13600000000000001</v>
      </c>
      <c r="N9">
        <v>0.23</v>
      </c>
      <c r="O9">
        <f t="shared" si="0"/>
        <v>1.371</v>
      </c>
    </row>
    <row r="10" spans="1:15" x14ac:dyDescent="0.25">
      <c r="A10">
        <v>42</v>
      </c>
      <c r="B10" t="s">
        <v>36</v>
      </c>
      <c r="C10">
        <v>0.36199999999999999</v>
      </c>
      <c r="D10">
        <v>0.51400000000000001</v>
      </c>
      <c r="E10">
        <v>0.376</v>
      </c>
      <c r="F10">
        <v>6.6000000000000003E-2</v>
      </c>
      <c r="G10">
        <v>0.41</v>
      </c>
      <c r="H10">
        <v>0.20599999999999999</v>
      </c>
      <c r="I10">
        <v>0.20200000000000001</v>
      </c>
      <c r="J10">
        <v>0.17100000000000001</v>
      </c>
      <c r="K10">
        <v>0.126</v>
      </c>
      <c r="L10">
        <v>3.6999999999999998E-2</v>
      </c>
      <c r="M10">
        <v>0.27200000000000002</v>
      </c>
      <c r="N10">
        <v>7.2999999999999995E-2</v>
      </c>
      <c r="O10">
        <f t="shared" si="0"/>
        <v>2.8149999999999999</v>
      </c>
    </row>
    <row r="11" spans="1:15" x14ac:dyDescent="0.25">
      <c r="A11">
        <v>43</v>
      </c>
      <c r="B11" t="s">
        <v>37</v>
      </c>
      <c r="C11">
        <v>0.107</v>
      </c>
      <c r="D11">
        <v>0.155</v>
      </c>
      <c r="E11">
        <v>8.5000000000000006E-2</v>
      </c>
      <c r="F11">
        <v>6.4000000000000001E-2</v>
      </c>
      <c r="G11">
        <v>0.23599999999999999</v>
      </c>
      <c r="H11">
        <v>0.184</v>
      </c>
      <c r="I11">
        <v>0.13600000000000001</v>
      </c>
      <c r="J11">
        <v>0.112</v>
      </c>
      <c r="K11">
        <v>6.9000000000000006E-2</v>
      </c>
      <c r="L11">
        <v>3.5000000000000003E-2</v>
      </c>
      <c r="M11">
        <v>0.111</v>
      </c>
      <c r="N11">
        <v>0.04</v>
      </c>
      <c r="O11">
        <f t="shared" si="0"/>
        <v>1.3339999999999999</v>
      </c>
    </row>
    <row r="12" spans="1:15" x14ac:dyDescent="0.25">
      <c r="A12">
        <v>51</v>
      </c>
      <c r="B12" t="s">
        <v>38</v>
      </c>
      <c r="C12">
        <v>0.11700000000000001</v>
      </c>
      <c r="D12">
        <v>0.115</v>
      </c>
      <c r="E12">
        <v>8.6999999999999994E-2</v>
      </c>
      <c r="F12">
        <v>2.9000000000000001E-2</v>
      </c>
      <c r="G12">
        <v>0.17599999999999999</v>
      </c>
      <c r="H12">
        <v>0.104</v>
      </c>
      <c r="I12">
        <v>8.5999999999999993E-2</v>
      </c>
      <c r="J12">
        <v>4.7E-2</v>
      </c>
      <c r="K12">
        <v>7.0000000000000007E-2</v>
      </c>
      <c r="L12">
        <v>1.4999999999999999E-2</v>
      </c>
      <c r="M12">
        <v>8.5000000000000006E-2</v>
      </c>
      <c r="N12">
        <v>0.02</v>
      </c>
      <c r="O12">
        <f t="shared" si="0"/>
        <v>0.95099999999999996</v>
      </c>
    </row>
    <row r="13" spans="1:15" x14ac:dyDescent="0.25">
      <c r="A13">
        <v>52</v>
      </c>
      <c r="B13" t="s">
        <v>39</v>
      </c>
      <c r="C13">
        <v>1.1359999999999999</v>
      </c>
      <c r="D13">
        <v>0.76200000000000001</v>
      </c>
      <c r="E13">
        <v>0.49399999999999999</v>
      </c>
      <c r="F13">
        <v>0.41599999999999998</v>
      </c>
      <c r="G13">
        <v>1.472</v>
      </c>
      <c r="H13">
        <v>0.99099999999999999</v>
      </c>
      <c r="I13">
        <v>0.93100000000000005</v>
      </c>
      <c r="J13">
        <v>0.45900000000000002</v>
      </c>
      <c r="K13">
        <v>0.65100000000000002</v>
      </c>
      <c r="L13">
        <v>0.19600000000000001</v>
      </c>
      <c r="M13">
        <v>0.70699999999999996</v>
      </c>
      <c r="N13">
        <v>0.23300000000000001</v>
      </c>
      <c r="O13">
        <f t="shared" si="0"/>
        <v>8.4479999999999986</v>
      </c>
    </row>
    <row r="14" spans="1:15" x14ac:dyDescent="0.25">
      <c r="A14">
        <v>53</v>
      </c>
      <c r="B14" t="s">
        <v>40</v>
      </c>
      <c r="C14">
        <v>0.128</v>
      </c>
      <c r="D14">
        <v>0.108</v>
      </c>
      <c r="E14">
        <v>0.05</v>
      </c>
      <c r="F14">
        <v>0.60599999999999998</v>
      </c>
      <c r="G14">
        <v>0.83199999999999996</v>
      </c>
      <c r="H14">
        <v>0.193</v>
      </c>
      <c r="I14">
        <v>0.29599999999999999</v>
      </c>
      <c r="J14">
        <v>0.04</v>
      </c>
      <c r="K14">
        <v>0.496</v>
      </c>
      <c r="L14">
        <v>1.2E-2</v>
      </c>
      <c r="M14">
        <v>0.17399999999999999</v>
      </c>
      <c r="N14">
        <v>9.1999999999999998E-2</v>
      </c>
      <c r="O14">
        <f t="shared" si="0"/>
        <v>3.0269999999999997</v>
      </c>
    </row>
    <row r="15" spans="1:15" x14ac:dyDescent="0.25">
      <c r="A15">
        <v>54</v>
      </c>
      <c r="B15" t="s">
        <v>41</v>
      </c>
      <c r="C15">
        <v>6.0000000000000001E-3</v>
      </c>
      <c r="D15">
        <v>3.0000000000000001E-3</v>
      </c>
      <c r="E15">
        <v>1E-3</v>
      </c>
      <c r="F15">
        <v>8.0000000000000002E-3</v>
      </c>
      <c r="G15">
        <v>1.2E-2</v>
      </c>
      <c r="H15">
        <v>1.6E-2</v>
      </c>
      <c r="I15">
        <v>1.0999999999999999E-2</v>
      </c>
      <c r="J15">
        <v>4.0000000000000001E-3</v>
      </c>
      <c r="K15">
        <v>7.0000000000000001E-3</v>
      </c>
      <c r="L15">
        <v>5.0000000000000001E-3</v>
      </c>
      <c r="M15">
        <v>3.0000000000000001E-3</v>
      </c>
      <c r="N15">
        <v>6.0000000000000001E-3</v>
      </c>
      <c r="O15">
        <f t="shared" si="0"/>
        <v>8.2000000000000017E-2</v>
      </c>
    </row>
    <row r="16" spans="1:15" x14ac:dyDescent="0.25">
      <c r="A16">
        <v>61</v>
      </c>
      <c r="B16" t="s">
        <v>42</v>
      </c>
      <c r="C16">
        <v>1.5960000000000001</v>
      </c>
      <c r="D16">
        <v>1.6970000000000001</v>
      </c>
      <c r="E16">
        <v>0.76300000000000001</v>
      </c>
      <c r="F16">
        <v>0.44400000000000001</v>
      </c>
      <c r="G16">
        <v>1.897</v>
      </c>
      <c r="H16">
        <v>0.81799999999999995</v>
      </c>
      <c r="I16">
        <v>1.3580000000000001</v>
      </c>
      <c r="J16">
        <v>0.58499999999999996</v>
      </c>
      <c r="K16">
        <v>0.67200000000000004</v>
      </c>
      <c r="L16">
        <v>0.13300000000000001</v>
      </c>
      <c r="M16">
        <v>1.121</v>
      </c>
      <c r="N16">
        <v>0.30299999999999999</v>
      </c>
      <c r="O16">
        <f t="shared" si="0"/>
        <v>11.387000000000002</v>
      </c>
    </row>
    <row r="17" spans="1:15" x14ac:dyDescent="0.25">
      <c r="A17">
        <v>62</v>
      </c>
      <c r="B17" t="s">
        <v>43</v>
      </c>
      <c r="C17">
        <v>3.4369999999999998</v>
      </c>
      <c r="D17">
        <v>2.0710000000000002</v>
      </c>
      <c r="E17">
        <v>1.4379999999999999</v>
      </c>
      <c r="F17">
        <v>1.526</v>
      </c>
      <c r="G17">
        <v>4.8460000000000001</v>
      </c>
      <c r="H17">
        <v>0.14499999999999999</v>
      </c>
      <c r="I17">
        <v>1.897</v>
      </c>
      <c r="J17">
        <v>0.373</v>
      </c>
      <c r="K17">
        <v>2.1930000000000001</v>
      </c>
      <c r="L17">
        <v>5.0000000000000001E-3</v>
      </c>
      <c r="M17">
        <v>2.2519999999999998</v>
      </c>
      <c r="N17">
        <v>1.5780000000000001</v>
      </c>
      <c r="O17">
        <f t="shared" si="0"/>
        <v>21.760999999999996</v>
      </c>
    </row>
    <row r="18" spans="1:15" x14ac:dyDescent="0.25">
      <c r="B18" t="s">
        <v>44</v>
      </c>
      <c r="C18">
        <f>SUM(C5:C17)</f>
        <v>15.707999999999998</v>
      </c>
      <c r="D18">
        <f t="shared" ref="D18:O18" si="1">SUM(D5:D17)</f>
        <v>11.555000000000001</v>
      </c>
      <c r="E18">
        <f t="shared" si="1"/>
        <v>6.26</v>
      </c>
      <c r="F18">
        <f t="shared" si="1"/>
        <v>4.9980000000000002</v>
      </c>
      <c r="G18">
        <f t="shared" si="1"/>
        <v>18.72</v>
      </c>
      <c r="H18">
        <f t="shared" si="1"/>
        <v>10.15</v>
      </c>
      <c r="I18">
        <f t="shared" si="1"/>
        <v>10.48</v>
      </c>
      <c r="J18">
        <f t="shared" si="1"/>
        <v>5.3659999999999997</v>
      </c>
      <c r="K18">
        <f t="shared" si="1"/>
        <v>7.702</v>
      </c>
      <c r="L18">
        <f t="shared" si="1"/>
        <v>1.8399999999999994</v>
      </c>
      <c r="M18">
        <f t="shared" si="1"/>
        <v>9.5659999999999989</v>
      </c>
      <c r="N18">
        <f t="shared" si="1"/>
        <v>3.9479999999999995</v>
      </c>
      <c r="O18">
        <f t="shared" si="1"/>
        <v>106.29299999999998</v>
      </c>
    </row>
    <row r="21" spans="1:15" ht="18" x14ac:dyDescent="0.35">
      <c r="B21" t="s">
        <v>46</v>
      </c>
      <c r="C21" t="s">
        <v>45</v>
      </c>
    </row>
    <row r="22" spans="1:15" x14ac:dyDescent="0.25">
      <c r="B22" t="s">
        <v>1</v>
      </c>
    </row>
    <row r="24" spans="1:15" x14ac:dyDescent="0.25">
      <c r="A24" t="s">
        <v>3</v>
      </c>
      <c r="B24" t="s">
        <v>30</v>
      </c>
      <c r="C24" t="s">
        <v>5</v>
      </c>
      <c r="D24" t="s">
        <v>6</v>
      </c>
      <c r="E24" t="s">
        <v>7</v>
      </c>
      <c r="F24" t="s">
        <v>8</v>
      </c>
      <c r="G24" t="s">
        <v>9</v>
      </c>
      <c r="H24" t="s">
        <v>10</v>
      </c>
      <c r="I24" t="s">
        <v>11</v>
      </c>
      <c r="J24" t="s">
        <v>12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</row>
    <row r="25" spans="1:15" x14ac:dyDescent="0.25">
      <c r="A25">
        <v>11</v>
      </c>
      <c r="B25" t="s">
        <v>31</v>
      </c>
      <c r="C25">
        <v>7.0999999999999994E-2</v>
      </c>
      <c r="D25">
        <v>6.9000000000000006E-2</v>
      </c>
      <c r="E25">
        <v>0.03</v>
      </c>
      <c r="F25">
        <v>2.1000000000000001E-2</v>
      </c>
      <c r="G25">
        <v>9.6000000000000002E-2</v>
      </c>
      <c r="H25">
        <v>0.109</v>
      </c>
      <c r="I25">
        <v>2.5999999999999999E-2</v>
      </c>
      <c r="J25">
        <v>0.02</v>
      </c>
      <c r="K25">
        <v>1.7999999999999999E-2</v>
      </c>
      <c r="L25">
        <v>1.6E-2</v>
      </c>
      <c r="M25">
        <v>6.8000000000000005E-2</v>
      </c>
      <c r="N25">
        <v>2.1000000000000001E-2</v>
      </c>
      <c r="O25">
        <f>SUM(C25:N25)</f>
        <v>0.56500000000000006</v>
      </c>
    </row>
    <row r="26" spans="1:15" x14ac:dyDescent="0.25">
      <c r="A26">
        <v>21</v>
      </c>
      <c r="B26" t="s">
        <v>32</v>
      </c>
      <c r="C26">
        <v>1.7509999999999999</v>
      </c>
      <c r="D26">
        <v>1.4</v>
      </c>
      <c r="E26">
        <v>0.70199999999999996</v>
      </c>
      <c r="F26">
        <v>0.34599999999999997</v>
      </c>
      <c r="G26">
        <v>2.0310000000000001</v>
      </c>
      <c r="H26">
        <v>1.4650000000000001</v>
      </c>
      <c r="I26">
        <v>0.96199999999999997</v>
      </c>
      <c r="J26">
        <v>0.92400000000000004</v>
      </c>
      <c r="K26">
        <v>0.65400000000000003</v>
      </c>
      <c r="L26">
        <v>0.26900000000000002</v>
      </c>
      <c r="M26">
        <v>1.226</v>
      </c>
      <c r="N26">
        <v>0.33500000000000002</v>
      </c>
      <c r="O26">
        <f t="shared" ref="O26:O38" si="2">SUM(C26:N26)</f>
        <v>12.065000000000001</v>
      </c>
    </row>
    <row r="27" spans="1:15" x14ac:dyDescent="0.25">
      <c r="A27">
        <v>31</v>
      </c>
      <c r="B27" t="s">
        <v>33</v>
      </c>
      <c r="C27">
        <v>2.8580000000000001</v>
      </c>
      <c r="D27">
        <v>2.2749999999999999</v>
      </c>
      <c r="E27">
        <v>1.1919999999999999</v>
      </c>
      <c r="F27">
        <v>0.80900000000000005</v>
      </c>
      <c r="G27">
        <v>3.5089999999999999</v>
      </c>
      <c r="H27">
        <v>3.008</v>
      </c>
      <c r="I27">
        <v>1.82</v>
      </c>
      <c r="J27">
        <v>1.623</v>
      </c>
      <c r="K27">
        <v>1.1559999999999999</v>
      </c>
      <c r="L27">
        <v>0.65600000000000003</v>
      </c>
      <c r="M27">
        <v>2.1280000000000001</v>
      </c>
      <c r="N27">
        <v>0.81299999999999994</v>
      </c>
      <c r="O27">
        <f t="shared" si="2"/>
        <v>21.846999999999998</v>
      </c>
    </row>
    <row r="28" spans="1:15" x14ac:dyDescent="0.25">
      <c r="A28">
        <v>32</v>
      </c>
      <c r="B28" t="s">
        <v>34</v>
      </c>
      <c r="C28">
        <v>0.505</v>
      </c>
      <c r="D28">
        <v>0.44</v>
      </c>
      <c r="E28">
        <v>0.14299999999999999</v>
      </c>
      <c r="F28">
        <v>0.14099999999999999</v>
      </c>
      <c r="G28">
        <v>0.51700000000000002</v>
      </c>
      <c r="H28">
        <v>0.55200000000000005</v>
      </c>
      <c r="I28">
        <v>0.312</v>
      </c>
      <c r="J28">
        <v>0.23799999999999999</v>
      </c>
      <c r="K28">
        <v>0.19</v>
      </c>
      <c r="L28">
        <v>8.8999999999999996E-2</v>
      </c>
      <c r="M28">
        <v>0.34399999999999997</v>
      </c>
      <c r="N28">
        <v>0.122</v>
      </c>
      <c r="O28">
        <f t="shared" si="2"/>
        <v>3.5929999999999995</v>
      </c>
    </row>
    <row r="29" spans="1:15" x14ac:dyDescent="0.25">
      <c r="A29">
        <v>41</v>
      </c>
      <c r="B29" t="s">
        <v>35</v>
      </c>
      <c r="C29">
        <v>2.4E-2</v>
      </c>
      <c r="D29">
        <v>0.09</v>
      </c>
      <c r="E29">
        <v>4.9000000000000002E-2</v>
      </c>
      <c r="F29">
        <v>1.7999999999999999E-2</v>
      </c>
      <c r="G29">
        <v>7.2999999999999995E-2</v>
      </c>
      <c r="H29">
        <v>0.02</v>
      </c>
      <c r="I29">
        <v>2.8000000000000001E-2</v>
      </c>
      <c r="J29">
        <v>1.7000000000000001E-2</v>
      </c>
      <c r="K29">
        <v>1.6E-2</v>
      </c>
      <c r="L29">
        <v>4.0000000000000001E-3</v>
      </c>
      <c r="M29">
        <v>5.2999999999999999E-2</v>
      </c>
      <c r="N29">
        <v>0.11700000000000001</v>
      </c>
      <c r="O29">
        <f t="shared" si="2"/>
        <v>0.50900000000000001</v>
      </c>
    </row>
    <row r="30" spans="1:15" x14ac:dyDescent="0.25">
      <c r="A30">
        <v>42</v>
      </c>
      <c r="B30" t="s">
        <v>36</v>
      </c>
      <c r="C30">
        <v>0.21199999999999999</v>
      </c>
      <c r="D30">
        <v>0.28699999999999998</v>
      </c>
      <c r="E30">
        <v>0.222</v>
      </c>
      <c r="F30">
        <v>4.3999999999999997E-2</v>
      </c>
      <c r="G30">
        <v>0.27400000000000002</v>
      </c>
      <c r="H30">
        <v>0.158</v>
      </c>
      <c r="I30">
        <v>0.115</v>
      </c>
      <c r="J30">
        <v>0.109</v>
      </c>
      <c r="K30">
        <v>8.2000000000000003E-2</v>
      </c>
      <c r="L30">
        <v>2.9000000000000001E-2</v>
      </c>
      <c r="M30">
        <v>0.191</v>
      </c>
      <c r="N30">
        <v>4.8000000000000001E-2</v>
      </c>
      <c r="O30">
        <f t="shared" si="2"/>
        <v>1.7710000000000001</v>
      </c>
    </row>
    <row r="31" spans="1:15" x14ac:dyDescent="0.25">
      <c r="A31">
        <v>43</v>
      </c>
      <c r="B31" t="s">
        <v>37</v>
      </c>
      <c r="C31">
        <v>7.8E-2</v>
      </c>
      <c r="D31">
        <v>0.123</v>
      </c>
      <c r="E31">
        <v>5.6000000000000001E-2</v>
      </c>
      <c r="F31">
        <v>4.1000000000000002E-2</v>
      </c>
      <c r="G31">
        <v>0.161</v>
      </c>
      <c r="H31">
        <v>0.125</v>
      </c>
      <c r="I31">
        <v>7.0000000000000007E-2</v>
      </c>
      <c r="J31">
        <v>7.0999999999999994E-2</v>
      </c>
      <c r="K31">
        <v>3.4000000000000002E-2</v>
      </c>
      <c r="L31">
        <v>2.5999999999999999E-2</v>
      </c>
      <c r="M31">
        <v>8.1000000000000003E-2</v>
      </c>
      <c r="N31">
        <v>2.4E-2</v>
      </c>
      <c r="O31">
        <f t="shared" si="2"/>
        <v>0.8899999999999999</v>
      </c>
    </row>
    <row r="32" spans="1:15" x14ac:dyDescent="0.25">
      <c r="A32">
        <v>51</v>
      </c>
      <c r="B32" t="s">
        <v>38</v>
      </c>
      <c r="C32">
        <v>6.6000000000000003E-2</v>
      </c>
      <c r="D32">
        <v>7.9000000000000001E-2</v>
      </c>
      <c r="E32">
        <v>6.5000000000000002E-2</v>
      </c>
      <c r="F32">
        <v>1.7000000000000001E-2</v>
      </c>
      <c r="G32">
        <v>0.108</v>
      </c>
      <c r="H32">
        <v>7.3999999999999996E-2</v>
      </c>
      <c r="I32">
        <v>4.7E-2</v>
      </c>
      <c r="J32">
        <v>3.5999999999999997E-2</v>
      </c>
      <c r="K32">
        <v>3.7999999999999999E-2</v>
      </c>
      <c r="L32">
        <v>0.01</v>
      </c>
      <c r="M32">
        <v>6.2E-2</v>
      </c>
      <c r="N32">
        <v>1.7000000000000001E-2</v>
      </c>
      <c r="O32">
        <f t="shared" si="2"/>
        <v>0.61900000000000011</v>
      </c>
    </row>
    <row r="33" spans="1:15" x14ac:dyDescent="0.25">
      <c r="A33">
        <v>52</v>
      </c>
      <c r="B33" t="s">
        <v>39</v>
      </c>
      <c r="C33">
        <v>0.77600000000000002</v>
      </c>
      <c r="D33">
        <v>0.622</v>
      </c>
      <c r="E33">
        <v>0.36399999999999999</v>
      </c>
      <c r="F33">
        <v>0.28299999999999997</v>
      </c>
      <c r="G33">
        <v>1.099</v>
      </c>
      <c r="H33">
        <v>0.81</v>
      </c>
      <c r="I33">
        <v>0.63300000000000001</v>
      </c>
      <c r="J33">
        <v>0.45800000000000002</v>
      </c>
      <c r="K33">
        <v>0.42899999999999999</v>
      </c>
      <c r="L33">
        <v>0.153</v>
      </c>
      <c r="M33">
        <v>0.64400000000000002</v>
      </c>
      <c r="N33">
        <v>0.20699999999999999</v>
      </c>
      <c r="O33">
        <f t="shared" si="2"/>
        <v>6.4779999999999998</v>
      </c>
    </row>
    <row r="34" spans="1:15" x14ac:dyDescent="0.25">
      <c r="A34">
        <v>53</v>
      </c>
      <c r="B34" t="s">
        <v>40</v>
      </c>
      <c r="C34">
        <v>7.9000000000000001E-2</v>
      </c>
      <c r="D34">
        <v>8.1000000000000003E-2</v>
      </c>
      <c r="E34">
        <v>3.5999999999999997E-2</v>
      </c>
      <c r="F34">
        <v>0.378</v>
      </c>
      <c r="G34">
        <v>0.57099999999999995</v>
      </c>
      <c r="H34">
        <v>0.14699999999999999</v>
      </c>
      <c r="I34">
        <v>0.18</v>
      </c>
      <c r="J34">
        <v>3.5999999999999997E-2</v>
      </c>
      <c r="K34">
        <v>0.29399999999999998</v>
      </c>
      <c r="L34">
        <v>8.9999999999999993E-3</v>
      </c>
      <c r="M34">
        <v>0.13800000000000001</v>
      </c>
      <c r="N34">
        <v>7.5999999999999998E-2</v>
      </c>
      <c r="O34">
        <f t="shared" si="2"/>
        <v>2.0249999999999999</v>
      </c>
    </row>
    <row r="35" spans="1:15" x14ac:dyDescent="0.25">
      <c r="A35">
        <v>54</v>
      </c>
      <c r="B35" t="s">
        <v>41</v>
      </c>
      <c r="C35">
        <v>5.0000000000000001E-3</v>
      </c>
      <c r="D35">
        <v>2E-3</v>
      </c>
      <c r="E35">
        <v>1E-3</v>
      </c>
      <c r="F35">
        <v>6.0000000000000001E-3</v>
      </c>
      <c r="G35">
        <v>1.2E-2</v>
      </c>
      <c r="H35">
        <v>1.4E-2</v>
      </c>
      <c r="I35">
        <v>8.0000000000000002E-3</v>
      </c>
      <c r="J35">
        <v>5.0000000000000001E-3</v>
      </c>
      <c r="K35">
        <v>5.0000000000000001E-3</v>
      </c>
      <c r="L35">
        <v>5.0000000000000001E-3</v>
      </c>
      <c r="M35">
        <v>3.0000000000000001E-3</v>
      </c>
      <c r="N35">
        <v>6.0000000000000001E-3</v>
      </c>
      <c r="O35">
        <f t="shared" si="2"/>
        <v>7.2000000000000008E-2</v>
      </c>
    </row>
    <row r="36" spans="1:15" x14ac:dyDescent="0.25">
      <c r="A36">
        <v>61</v>
      </c>
      <c r="B36" t="s">
        <v>42</v>
      </c>
      <c r="C36">
        <v>1.0409999999999999</v>
      </c>
      <c r="D36">
        <v>1.1040000000000001</v>
      </c>
      <c r="E36">
        <v>0.48399999999999999</v>
      </c>
      <c r="F36">
        <v>0.28000000000000003</v>
      </c>
      <c r="G36">
        <v>1.357</v>
      </c>
      <c r="H36">
        <v>0.61499999999999999</v>
      </c>
      <c r="I36">
        <v>0.74199999999999999</v>
      </c>
      <c r="J36">
        <v>0.505</v>
      </c>
      <c r="K36">
        <v>0.39100000000000001</v>
      </c>
      <c r="L36">
        <v>0.113</v>
      </c>
      <c r="M36">
        <v>0.81599999999999995</v>
      </c>
      <c r="N36">
        <v>0.26700000000000002</v>
      </c>
      <c r="O36">
        <f t="shared" si="2"/>
        <v>7.7150000000000007</v>
      </c>
    </row>
    <row r="37" spans="1:15" x14ac:dyDescent="0.25">
      <c r="A37">
        <v>62</v>
      </c>
      <c r="B37" t="s">
        <v>43</v>
      </c>
      <c r="C37">
        <v>2.8559999999999999</v>
      </c>
      <c r="D37">
        <v>1.7330000000000001</v>
      </c>
      <c r="E37">
        <v>1.296</v>
      </c>
      <c r="F37">
        <v>1.2310000000000001</v>
      </c>
      <c r="G37">
        <v>4.3650000000000002</v>
      </c>
      <c r="H37">
        <v>0.13600000000000001</v>
      </c>
      <c r="I37">
        <v>1.367</v>
      </c>
      <c r="J37">
        <v>0.36199999999999999</v>
      </c>
      <c r="K37">
        <v>1.5629999999999999</v>
      </c>
      <c r="L37">
        <v>5.0000000000000001E-3</v>
      </c>
      <c r="M37">
        <v>2.0289999999999999</v>
      </c>
      <c r="N37">
        <v>1.673</v>
      </c>
      <c r="O37">
        <f t="shared" si="2"/>
        <v>18.616000000000007</v>
      </c>
    </row>
    <row r="38" spans="1:15" x14ac:dyDescent="0.25">
      <c r="B38" t="s">
        <v>44</v>
      </c>
      <c r="C38">
        <f>SUM(C25:C37)</f>
        <v>10.321999999999999</v>
      </c>
      <c r="D38">
        <f t="shared" ref="D38:N38" si="3">SUM(D25:D37)</f>
        <v>8.3049999999999997</v>
      </c>
      <c r="E38">
        <f t="shared" si="3"/>
        <v>4.6399999999999997</v>
      </c>
      <c r="F38">
        <f t="shared" si="3"/>
        <v>3.6149999999999993</v>
      </c>
      <c r="G38">
        <f t="shared" si="3"/>
        <v>14.173</v>
      </c>
      <c r="H38">
        <f t="shared" si="3"/>
        <v>7.2330000000000005</v>
      </c>
      <c r="I38">
        <f t="shared" si="3"/>
        <v>6.31</v>
      </c>
      <c r="J38">
        <f t="shared" si="3"/>
        <v>4.4040000000000008</v>
      </c>
      <c r="K38">
        <f t="shared" si="3"/>
        <v>4.8699999999999992</v>
      </c>
      <c r="L38">
        <f t="shared" si="3"/>
        <v>1.3839999999999997</v>
      </c>
      <c r="M38">
        <f t="shared" si="3"/>
        <v>7.7830000000000004</v>
      </c>
      <c r="N38">
        <f t="shared" si="3"/>
        <v>3.726</v>
      </c>
      <c r="O38">
        <f t="shared" si="2"/>
        <v>76.765000000000001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DF16E-48EB-4306-A15A-DFE529354F71}">
  <dimension ref="A1:K61"/>
  <sheetViews>
    <sheetView workbookViewId="0">
      <pane ySplit="5" topLeftCell="A43" activePane="bottomLeft" state="frozen"/>
      <selection pane="bottomLeft" activeCell="A53" sqref="A5:K53"/>
    </sheetView>
  </sheetViews>
  <sheetFormatPr defaultRowHeight="15" x14ac:dyDescent="0.25"/>
  <cols>
    <col min="2" max="2" width="15.85546875" customWidth="1"/>
    <col min="11" max="11" width="10" bestFit="1" customWidth="1"/>
  </cols>
  <sheetData>
    <row r="1" spans="1:11" x14ac:dyDescent="0.25">
      <c r="A1" t="s">
        <v>47</v>
      </c>
    </row>
    <row r="2" spans="1:11" x14ac:dyDescent="0.25">
      <c r="A2" t="s">
        <v>48</v>
      </c>
    </row>
    <row r="3" spans="1:11" x14ac:dyDescent="0.25">
      <c r="A3" t="s">
        <v>49</v>
      </c>
    </row>
    <row r="4" spans="1:11" x14ac:dyDescent="0.25">
      <c r="C4" t="s">
        <v>50</v>
      </c>
      <c r="F4" t="s">
        <v>51</v>
      </c>
      <c r="I4" t="s">
        <v>52</v>
      </c>
    </row>
    <row r="5" spans="1:11" x14ac:dyDescent="0.25">
      <c r="A5" t="s">
        <v>53</v>
      </c>
      <c r="B5" t="s">
        <v>54</v>
      </c>
      <c r="C5" t="s">
        <v>55</v>
      </c>
      <c r="D5" t="s">
        <v>56</v>
      </c>
      <c r="E5" t="s">
        <v>57</v>
      </c>
      <c r="F5" t="s">
        <v>58</v>
      </c>
      <c r="G5" t="s">
        <v>59</v>
      </c>
      <c r="H5" t="s">
        <v>60</v>
      </c>
      <c r="I5" s="5" t="s">
        <v>19</v>
      </c>
      <c r="J5" s="7" t="s">
        <v>61</v>
      </c>
      <c r="K5" t="s">
        <v>62</v>
      </c>
    </row>
    <row r="6" spans="1:11" x14ac:dyDescent="0.25">
      <c r="A6">
        <v>34003</v>
      </c>
      <c r="B6" t="s">
        <v>27</v>
      </c>
      <c r="C6" s="4">
        <v>8.8999999999999999E-3</v>
      </c>
      <c r="D6" s="4">
        <v>0.25600000000000001</v>
      </c>
      <c r="E6" s="4">
        <v>3.8699999999999998E-2</v>
      </c>
      <c r="F6" s="4">
        <v>0.01</v>
      </c>
      <c r="G6" s="4">
        <v>0.22</v>
      </c>
      <c r="H6" s="4">
        <v>0.04</v>
      </c>
      <c r="I6" s="6">
        <f t="shared" ref="I6:I37" si="0">C6-F6</f>
        <v>-1.1000000000000003E-3</v>
      </c>
      <c r="J6" s="8">
        <f t="shared" ref="J6:J37" si="1">D6-G6</f>
        <v>3.6000000000000004E-2</v>
      </c>
      <c r="K6" s="4">
        <f t="shared" ref="K6:K37" si="2">E6-H6</f>
        <v>-1.3000000000000025E-3</v>
      </c>
    </row>
    <row r="7" spans="1:11" x14ac:dyDescent="0.25">
      <c r="A7">
        <v>34003</v>
      </c>
      <c r="B7" t="s">
        <v>63</v>
      </c>
      <c r="C7" s="4">
        <v>0.14000000000000001</v>
      </c>
      <c r="D7" s="4">
        <v>3.01</v>
      </c>
      <c r="E7" s="4">
        <v>0.4</v>
      </c>
      <c r="F7" s="4">
        <v>0.12809999999999999</v>
      </c>
      <c r="G7" s="4">
        <v>2.8178000000000001</v>
      </c>
      <c r="H7" s="4">
        <v>0.41510000000000002</v>
      </c>
      <c r="I7" s="6">
        <f t="shared" si="0"/>
        <v>1.1900000000000022E-2</v>
      </c>
      <c r="J7" s="8">
        <f t="shared" si="1"/>
        <v>0.1921999999999997</v>
      </c>
      <c r="K7" s="4">
        <f t="shared" si="2"/>
        <v>-1.5100000000000002E-2</v>
      </c>
    </row>
    <row r="8" spans="1:11" x14ac:dyDescent="0.25">
      <c r="A8">
        <v>34003</v>
      </c>
      <c r="B8" t="s">
        <v>64</v>
      </c>
      <c r="C8" s="4">
        <v>7.2009999999999996</v>
      </c>
      <c r="D8" s="4">
        <v>6.7134</v>
      </c>
      <c r="E8" s="4">
        <v>142.36420000000001</v>
      </c>
      <c r="F8" s="4">
        <v>6.92</v>
      </c>
      <c r="G8" s="4">
        <v>5.75</v>
      </c>
      <c r="H8" s="4">
        <v>143.19999999999999</v>
      </c>
      <c r="I8" s="6">
        <f t="shared" si="0"/>
        <v>0.28099999999999969</v>
      </c>
      <c r="J8" s="8">
        <f t="shared" si="1"/>
        <v>0.96340000000000003</v>
      </c>
      <c r="K8" s="4">
        <f t="shared" si="2"/>
        <v>-0.83579999999997767</v>
      </c>
    </row>
    <row r="9" spans="1:11" x14ac:dyDescent="0.25">
      <c r="A9">
        <v>34003</v>
      </c>
      <c r="B9" t="s">
        <v>65</v>
      </c>
      <c r="C9" s="4">
        <v>7.2999999999999995E-2</v>
      </c>
      <c r="D9" s="4">
        <v>5.7799999999999997E-2</v>
      </c>
      <c r="E9" s="4">
        <v>1.2791999999999999</v>
      </c>
      <c r="F9" s="4">
        <v>7.17E-2</v>
      </c>
      <c r="G9" s="4">
        <v>5.7000000000000002E-2</v>
      </c>
      <c r="H9" s="4">
        <v>1.2286999999999999</v>
      </c>
      <c r="I9" s="6">
        <f t="shared" si="0"/>
        <v>1.2999999999999956E-3</v>
      </c>
      <c r="J9" s="8">
        <f t="shared" si="1"/>
        <v>7.9999999999999516E-4</v>
      </c>
      <c r="K9" s="4">
        <f t="shared" si="2"/>
        <v>5.0499999999999989E-2</v>
      </c>
    </row>
    <row r="10" spans="1:11" x14ac:dyDescent="0.25">
      <c r="A10">
        <v>34013</v>
      </c>
      <c r="B10" t="s">
        <v>27</v>
      </c>
      <c r="C10" s="4">
        <v>0.21360000000000001</v>
      </c>
      <c r="D10" s="4">
        <v>2.4887000000000001</v>
      </c>
      <c r="E10" s="4">
        <v>0.35099999999999998</v>
      </c>
      <c r="F10" s="4">
        <v>0.23</v>
      </c>
      <c r="G10" s="4">
        <v>2.38</v>
      </c>
      <c r="H10" s="4">
        <v>0.38</v>
      </c>
      <c r="I10" s="6">
        <f t="shared" si="0"/>
        <v>-1.6399999999999998E-2</v>
      </c>
      <c r="J10" s="8">
        <f t="shared" si="1"/>
        <v>0.10870000000000024</v>
      </c>
      <c r="K10" s="4">
        <f t="shared" si="2"/>
        <v>-2.9000000000000026E-2</v>
      </c>
    </row>
    <row r="11" spans="1:11" x14ac:dyDescent="0.25">
      <c r="A11">
        <v>34013</v>
      </c>
      <c r="B11" t="s">
        <v>63</v>
      </c>
      <c r="C11" s="4">
        <v>7.0000000000000007E-2</v>
      </c>
      <c r="D11" s="4">
        <v>1.3</v>
      </c>
      <c r="E11" s="4">
        <v>0.19</v>
      </c>
      <c r="F11" s="4">
        <v>6.6199999999999995E-2</v>
      </c>
      <c r="G11" s="4">
        <v>1.2225999999999999</v>
      </c>
      <c r="H11" s="4">
        <v>0.1976</v>
      </c>
      <c r="I11" s="6">
        <f t="shared" si="0"/>
        <v>3.8000000000000117E-3</v>
      </c>
      <c r="J11" s="8">
        <f t="shared" si="1"/>
        <v>7.7400000000000135E-2</v>
      </c>
      <c r="K11" s="4">
        <f t="shared" si="2"/>
        <v>-7.5999999999999956E-3</v>
      </c>
    </row>
    <row r="12" spans="1:11" x14ac:dyDescent="0.25">
      <c r="A12">
        <v>34013</v>
      </c>
      <c r="B12" t="s">
        <v>64</v>
      </c>
      <c r="C12" s="4">
        <v>2.8371</v>
      </c>
      <c r="D12" s="4">
        <v>3.9748999999999999</v>
      </c>
      <c r="E12" s="4">
        <v>54.683799999999998</v>
      </c>
      <c r="F12" s="4">
        <v>2.69</v>
      </c>
      <c r="G12" s="4">
        <v>3.35</v>
      </c>
      <c r="H12" s="4">
        <v>54.83</v>
      </c>
      <c r="I12" s="6">
        <f t="shared" si="0"/>
        <v>0.14710000000000001</v>
      </c>
      <c r="J12" s="8">
        <f t="shared" si="1"/>
        <v>0.62489999999999979</v>
      </c>
      <c r="K12" s="4">
        <f t="shared" si="2"/>
        <v>-0.14620000000000033</v>
      </c>
    </row>
    <row r="13" spans="1:11" x14ac:dyDescent="0.25">
      <c r="A13">
        <v>34013</v>
      </c>
      <c r="B13" t="s">
        <v>65</v>
      </c>
      <c r="C13" s="4">
        <v>1.6349</v>
      </c>
      <c r="D13" s="4">
        <v>6.2194000000000003</v>
      </c>
      <c r="E13" s="4">
        <v>13.978</v>
      </c>
      <c r="F13" s="4">
        <v>1.7645</v>
      </c>
      <c r="G13" s="4">
        <v>6.8395000000000001</v>
      </c>
      <c r="H13" s="4">
        <v>14.7906</v>
      </c>
      <c r="I13" s="6">
        <f t="shared" si="0"/>
        <v>-0.12959999999999994</v>
      </c>
      <c r="J13" s="8">
        <f t="shared" si="1"/>
        <v>-0.62009999999999987</v>
      </c>
      <c r="K13" s="4">
        <f t="shared" si="2"/>
        <v>-0.81259999999999977</v>
      </c>
    </row>
    <row r="14" spans="1:11" x14ac:dyDescent="0.25">
      <c r="A14">
        <v>34017</v>
      </c>
      <c r="B14" t="s">
        <v>27</v>
      </c>
      <c r="C14" s="4">
        <v>0.61319999999999997</v>
      </c>
      <c r="D14" s="4">
        <v>12.1631</v>
      </c>
      <c r="E14" s="4">
        <v>1.7647999999999999</v>
      </c>
      <c r="F14" s="4">
        <v>0.6</v>
      </c>
      <c r="G14" s="4">
        <v>10.91</v>
      </c>
      <c r="H14" s="4">
        <v>1.81</v>
      </c>
      <c r="I14" s="6">
        <f t="shared" si="0"/>
        <v>1.319999999999999E-2</v>
      </c>
      <c r="J14" s="8">
        <f t="shared" si="1"/>
        <v>1.2530999999999999</v>
      </c>
      <c r="K14" s="4">
        <f t="shared" si="2"/>
        <v>-4.5200000000000129E-2</v>
      </c>
    </row>
    <row r="15" spans="1:11" x14ac:dyDescent="0.25">
      <c r="A15">
        <v>34017</v>
      </c>
      <c r="B15" t="s">
        <v>63</v>
      </c>
      <c r="C15" s="4">
        <v>0.1</v>
      </c>
      <c r="D15" s="4">
        <v>1.9</v>
      </c>
      <c r="E15" s="4">
        <v>0.27</v>
      </c>
      <c r="F15" s="4">
        <v>8.8200000000000001E-2</v>
      </c>
      <c r="G15" s="4">
        <v>1.7845</v>
      </c>
      <c r="H15" s="4">
        <v>0.28210000000000002</v>
      </c>
      <c r="I15" s="6">
        <f t="shared" si="0"/>
        <v>1.1800000000000005E-2</v>
      </c>
      <c r="J15" s="8">
        <f t="shared" si="1"/>
        <v>0.11549999999999994</v>
      </c>
      <c r="K15" s="4">
        <f t="shared" si="2"/>
        <v>-1.21E-2</v>
      </c>
    </row>
    <row r="16" spans="1:11" x14ac:dyDescent="0.25">
      <c r="A16">
        <v>34017</v>
      </c>
      <c r="B16" t="s">
        <v>64</v>
      </c>
      <c r="C16" s="4">
        <v>2.0428000000000002</v>
      </c>
      <c r="D16" s="4">
        <v>3.8317999999999999</v>
      </c>
      <c r="E16" s="4">
        <v>32.228700000000003</v>
      </c>
      <c r="F16" s="4">
        <v>1.84</v>
      </c>
      <c r="G16" s="4">
        <v>3.19</v>
      </c>
      <c r="H16" s="4">
        <v>32.26</v>
      </c>
      <c r="I16" s="6">
        <f t="shared" si="0"/>
        <v>0.20280000000000009</v>
      </c>
      <c r="J16" s="8">
        <f t="shared" si="1"/>
        <v>0.64179999999999993</v>
      </c>
      <c r="K16" s="4">
        <f t="shared" si="2"/>
        <v>-3.1299999999994554E-2</v>
      </c>
    </row>
    <row r="17" spans="1:11" x14ac:dyDescent="0.25">
      <c r="A17">
        <v>34017</v>
      </c>
      <c r="B17" t="s">
        <v>65</v>
      </c>
      <c r="C17" s="4">
        <v>4.0000000000000002E-4</v>
      </c>
      <c r="D17" s="4">
        <v>2.0000000000000001E-4</v>
      </c>
      <c r="E17" s="4">
        <v>8.0000000000000002E-3</v>
      </c>
      <c r="F17" s="4">
        <v>4.0000000000000002E-4</v>
      </c>
      <c r="G17" s="4">
        <v>2.0000000000000001E-4</v>
      </c>
      <c r="H17" s="4">
        <v>8.0000000000000002E-3</v>
      </c>
      <c r="I17" s="6">
        <f t="shared" si="0"/>
        <v>0</v>
      </c>
      <c r="J17" s="8">
        <f t="shared" si="1"/>
        <v>0</v>
      </c>
      <c r="K17" s="4">
        <f t="shared" si="2"/>
        <v>0</v>
      </c>
    </row>
    <row r="18" spans="1:11" x14ac:dyDescent="0.25">
      <c r="A18">
        <v>34019</v>
      </c>
      <c r="B18" t="s">
        <v>27</v>
      </c>
      <c r="C18" s="4">
        <v>0</v>
      </c>
      <c r="D18" s="33">
        <v>0</v>
      </c>
      <c r="E18" s="4">
        <v>0</v>
      </c>
      <c r="F18" s="4">
        <v>0</v>
      </c>
      <c r="G18" s="4">
        <v>0</v>
      </c>
      <c r="H18" s="4">
        <v>0</v>
      </c>
      <c r="I18" s="6">
        <f t="shared" si="0"/>
        <v>0</v>
      </c>
      <c r="J18" s="8">
        <f t="shared" si="1"/>
        <v>0</v>
      </c>
      <c r="K18" s="4">
        <f t="shared" si="2"/>
        <v>0</v>
      </c>
    </row>
    <row r="19" spans="1:11" x14ac:dyDescent="0.25">
      <c r="A19">
        <v>34019</v>
      </c>
      <c r="B19" t="s">
        <v>63</v>
      </c>
      <c r="C19" s="4">
        <v>0.04</v>
      </c>
      <c r="D19" s="4">
        <v>0.96</v>
      </c>
      <c r="E19" s="4">
        <v>0.15</v>
      </c>
      <c r="F19" s="4">
        <v>4.07E-2</v>
      </c>
      <c r="G19" s="4">
        <v>0.9083</v>
      </c>
      <c r="H19" s="4">
        <v>0.14910000000000001</v>
      </c>
      <c r="I19" s="6">
        <f t="shared" si="0"/>
        <v>-6.9999999999999923E-4</v>
      </c>
      <c r="J19" s="8">
        <f t="shared" si="1"/>
        <v>5.1699999999999968E-2</v>
      </c>
      <c r="K19" s="4">
        <f t="shared" si="2"/>
        <v>8.9999999999998415E-4</v>
      </c>
    </row>
    <row r="20" spans="1:11" x14ac:dyDescent="0.25">
      <c r="A20">
        <v>34019</v>
      </c>
      <c r="B20" t="s">
        <v>64</v>
      </c>
      <c r="C20" s="4">
        <v>1.6846000000000001</v>
      </c>
      <c r="D20" s="4">
        <v>1.6917</v>
      </c>
      <c r="E20" s="4">
        <v>27.9588</v>
      </c>
      <c r="F20" s="4">
        <v>1.59</v>
      </c>
      <c r="G20" s="4">
        <v>1.42</v>
      </c>
      <c r="H20" s="4">
        <v>27.93</v>
      </c>
      <c r="I20" s="6">
        <f t="shared" si="0"/>
        <v>9.4600000000000017E-2</v>
      </c>
      <c r="J20" s="8">
        <f t="shared" si="1"/>
        <v>0.27170000000000005</v>
      </c>
      <c r="K20" s="4">
        <f t="shared" si="2"/>
        <v>2.8800000000000381E-2</v>
      </c>
    </row>
    <row r="21" spans="1:11" x14ac:dyDescent="0.25">
      <c r="A21">
        <v>34019</v>
      </c>
      <c r="B21" t="s">
        <v>65</v>
      </c>
      <c r="C21" s="4">
        <v>1.32E-2</v>
      </c>
      <c r="D21" s="4">
        <v>6.0000000000000001E-3</v>
      </c>
      <c r="E21" s="4">
        <v>0.49769999999999998</v>
      </c>
      <c r="F21" s="4">
        <v>1.32E-2</v>
      </c>
      <c r="G21" s="4">
        <v>6.0000000000000001E-3</v>
      </c>
      <c r="H21" s="4">
        <v>0.49769999999999998</v>
      </c>
      <c r="I21" s="6">
        <f t="shared" si="0"/>
        <v>0</v>
      </c>
      <c r="J21" s="8">
        <f t="shared" si="1"/>
        <v>0</v>
      </c>
      <c r="K21" s="4">
        <f t="shared" si="2"/>
        <v>0</v>
      </c>
    </row>
    <row r="22" spans="1:11" x14ac:dyDescent="0.25">
      <c r="A22">
        <v>34023</v>
      </c>
      <c r="B22" t="s">
        <v>27</v>
      </c>
      <c r="C22" s="4">
        <v>5.9400000000000001E-2</v>
      </c>
      <c r="D22" s="4">
        <v>1.1252</v>
      </c>
      <c r="E22" s="4">
        <v>0.15429999999999999</v>
      </c>
      <c r="F22" s="4">
        <v>0.06</v>
      </c>
      <c r="G22" s="4">
        <v>1.03</v>
      </c>
      <c r="H22" s="4">
        <v>0.16</v>
      </c>
      <c r="I22" s="6">
        <f t="shared" si="0"/>
        <v>-5.9999999999999637E-4</v>
      </c>
      <c r="J22" s="8">
        <f t="shared" si="1"/>
        <v>9.5199999999999951E-2</v>
      </c>
      <c r="K22" s="4">
        <f t="shared" si="2"/>
        <v>-5.7000000000000106E-3</v>
      </c>
    </row>
    <row r="23" spans="1:11" x14ac:dyDescent="0.25">
      <c r="A23">
        <v>34023</v>
      </c>
      <c r="B23" t="s">
        <v>63</v>
      </c>
      <c r="C23" s="4">
        <v>0.06</v>
      </c>
      <c r="D23" s="4">
        <v>1.23</v>
      </c>
      <c r="E23" s="4">
        <v>0.18</v>
      </c>
      <c r="F23" s="4">
        <v>5.5500000000000001E-2</v>
      </c>
      <c r="G23" s="4">
        <v>1.1575</v>
      </c>
      <c r="H23" s="4">
        <v>0.18440000000000001</v>
      </c>
      <c r="I23" s="6">
        <f t="shared" si="0"/>
        <v>4.4999999999999971E-3</v>
      </c>
      <c r="J23" s="8">
        <f t="shared" si="1"/>
        <v>7.2500000000000009E-2</v>
      </c>
      <c r="K23" s="4">
        <f t="shared" si="2"/>
        <v>-4.400000000000015E-3</v>
      </c>
    </row>
    <row r="24" spans="1:11" x14ac:dyDescent="0.25">
      <c r="A24">
        <v>34023</v>
      </c>
      <c r="B24" t="s">
        <v>64</v>
      </c>
      <c r="C24" s="4">
        <v>5.2888000000000002</v>
      </c>
      <c r="D24" s="4">
        <v>6.5608000000000004</v>
      </c>
      <c r="E24" s="4">
        <v>100.50060000000001</v>
      </c>
      <c r="F24" s="4">
        <v>5.08</v>
      </c>
      <c r="G24" s="4">
        <v>5.53</v>
      </c>
      <c r="H24" s="4">
        <v>100.79</v>
      </c>
      <c r="I24" s="6">
        <f t="shared" si="0"/>
        <v>0.2088000000000001</v>
      </c>
      <c r="J24" s="8">
        <f t="shared" si="1"/>
        <v>1.0308000000000002</v>
      </c>
      <c r="K24" s="4">
        <f t="shared" si="2"/>
        <v>-0.28940000000000055</v>
      </c>
    </row>
    <row r="25" spans="1:11" x14ac:dyDescent="0.25">
      <c r="A25">
        <v>34023</v>
      </c>
      <c r="B25" t="s">
        <v>65</v>
      </c>
      <c r="C25" s="4">
        <v>3.5999999999999999E-3</v>
      </c>
      <c r="D25" s="4">
        <v>1.6999999999999999E-3</v>
      </c>
      <c r="E25" s="4">
        <v>0.1258</v>
      </c>
      <c r="F25" s="4">
        <v>3.5999999999999999E-3</v>
      </c>
      <c r="G25" s="4">
        <v>1.6999999999999999E-3</v>
      </c>
      <c r="H25" s="4">
        <v>0.1258</v>
      </c>
      <c r="I25" s="6">
        <f t="shared" si="0"/>
        <v>0</v>
      </c>
      <c r="J25" s="8">
        <f t="shared" si="1"/>
        <v>0</v>
      </c>
      <c r="K25" s="4">
        <f t="shared" si="2"/>
        <v>0</v>
      </c>
    </row>
    <row r="26" spans="1:11" x14ac:dyDescent="0.25">
      <c r="A26">
        <v>34025</v>
      </c>
      <c r="B26" t="s">
        <v>27</v>
      </c>
      <c r="C26" s="4">
        <v>0.15679999999999999</v>
      </c>
      <c r="D26" s="4">
        <v>3.5259</v>
      </c>
      <c r="E26" s="4">
        <v>0.50509999999999999</v>
      </c>
      <c r="F26" s="4">
        <v>0.16</v>
      </c>
      <c r="G26" s="4">
        <v>3.19</v>
      </c>
      <c r="H26" s="4">
        <v>0.52</v>
      </c>
      <c r="I26" s="6">
        <f t="shared" si="0"/>
        <v>-3.2000000000000084E-3</v>
      </c>
      <c r="J26" s="8">
        <f t="shared" si="1"/>
        <v>0.33590000000000009</v>
      </c>
      <c r="K26" s="4">
        <f t="shared" si="2"/>
        <v>-1.4900000000000024E-2</v>
      </c>
    </row>
    <row r="27" spans="1:11" x14ac:dyDescent="0.25">
      <c r="A27">
        <v>34025</v>
      </c>
      <c r="B27" t="s">
        <v>63</v>
      </c>
      <c r="C27" s="4">
        <v>7.0000000000000007E-2</v>
      </c>
      <c r="D27" s="4">
        <v>1.56</v>
      </c>
      <c r="E27" s="4">
        <v>0.19</v>
      </c>
      <c r="F27" s="4">
        <v>6.6900000000000001E-2</v>
      </c>
      <c r="G27" s="4">
        <v>1.4641999999999999</v>
      </c>
      <c r="H27" s="4">
        <v>0.20050000000000001</v>
      </c>
      <c r="I27" s="6">
        <f t="shared" si="0"/>
        <v>3.1000000000000055E-3</v>
      </c>
      <c r="J27" s="8">
        <f t="shared" si="1"/>
        <v>9.5800000000000107E-2</v>
      </c>
      <c r="K27" s="4">
        <f t="shared" si="2"/>
        <v>-1.0500000000000009E-2</v>
      </c>
    </row>
    <row r="28" spans="1:11" x14ac:dyDescent="0.25">
      <c r="A28">
        <v>34025</v>
      </c>
      <c r="B28" t="s">
        <v>64</v>
      </c>
      <c r="C28" s="4">
        <v>5.2123999999999997</v>
      </c>
      <c r="D28" s="4">
        <v>5.4412000000000003</v>
      </c>
      <c r="E28" s="4">
        <v>87.562700000000007</v>
      </c>
      <c r="F28" s="4">
        <v>4.88</v>
      </c>
      <c r="G28" s="4">
        <v>4.6100000000000003</v>
      </c>
      <c r="H28" s="4">
        <v>87.59</v>
      </c>
      <c r="I28" s="6">
        <f t="shared" si="0"/>
        <v>0.33239999999999981</v>
      </c>
      <c r="J28" s="8">
        <f t="shared" si="1"/>
        <v>0.83119999999999994</v>
      </c>
      <c r="K28" s="4">
        <f t="shared" si="2"/>
        <v>-2.7299999999996771E-2</v>
      </c>
    </row>
    <row r="29" spans="1:11" x14ac:dyDescent="0.25">
      <c r="A29">
        <v>34025</v>
      </c>
      <c r="B29" t="s">
        <v>65</v>
      </c>
      <c r="C29" s="4">
        <v>1.6E-2</v>
      </c>
      <c r="D29" s="4">
        <v>8.9999999999999993E-3</v>
      </c>
      <c r="E29" s="4">
        <v>0.45219999999999999</v>
      </c>
      <c r="F29" s="4">
        <v>1.6E-2</v>
      </c>
      <c r="G29" s="4">
        <v>8.9999999999999993E-3</v>
      </c>
      <c r="H29" s="4">
        <v>0.45219999999999999</v>
      </c>
      <c r="I29" s="6">
        <f t="shared" si="0"/>
        <v>0</v>
      </c>
      <c r="J29" s="8">
        <f t="shared" si="1"/>
        <v>0</v>
      </c>
      <c r="K29" s="4">
        <f t="shared" si="2"/>
        <v>0</v>
      </c>
    </row>
    <row r="30" spans="1:11" x14ac:dyDescent="0.25">
      <c r="A30">
        <v>34027</v>
      </c>
      <c r="B30" t="s">
        <v>27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6">
        <f t="shared" si="0"/>
        <v>0</v>
      </c>
      <c r="J30" s="8">
        <f t="shared" si="1"/>
        <v>0</v>
      </c>
      <c r="K30" s="4">
        <f t="shared" si="2"/>
        <v>0</v>
      </c>
    </row>
    <row r="31" spans="1:11" x14ac:dyDescent="0.25">
      <c r="A31">
        <v>34027</v>
      </c>
      <c r="B31" t="s">
        <v>63</v>
      </c>
      <c r="C31" s="4">
        <v>0.04</v>
      </c>
      <c r="D31" s="4">
        <v>0.87</v>
      </c>
      <c r="E31" s="4">
        <v>0.11</v>
      </c>
      <c r="F31" s="4">
        <v>3.6900000000000002E-2</v>
      </c>
      <c r="G31" s="4">
        <v>0.82499999999999996</v>
      </c>
      <c r="H31" s="4">
        <v>0.1118</v>
      </c>
      <c r="I31" s="6">
        <f t="shared" si="0"/>
        <v>3.0999999999999986E-3</v>
      </c>
      <c r="J31" s="8">
        <f t="shared" si="1"/>
        <v>4.500000000000004E-2</v>
      </c>
      <c r="K31" s="4">
        <f t="shared" si="2"/>
        <v>-1.799999999999996E-3</v>
      </c>
    </row>
    <row r="32" spans="1:11" x14ac:dyDescent="0.25">
      <c r="A32">
        <v>34027</v>
      </c>
      <c r="B32" t="s">
        <v>64</v>
      </c>
      <c r="C32" s="4">
        <v>4.8959999999999999</v>
      </c>
      <c r="D32" s="4">
        <v>3.9983</v>
      </c>
      <c r="E32" s="4">
        <v>89.3673</v>
      </c>
      <c r="F32" s="4">
        <v>4.68</v>
      </c>
      <c r="G32" s="4">
        <v>3.43</v>
      </c>
      <c r="H32" s="4">
        <v>89.55</v>
      </c>
      <c r="I32" s="6">
        <f t="shared" si="0"/>
        <v>0.21600000000000019</v>
      </c>
      <c r="J32" s="8">
        <f t="shared" si="1"/>
        <v>0.56829999999999981</v>
      </c>
      <c r="K32" s="4">
        <f t="shared" si="2"/>
        <v>-0.18269999999999698</v>
      </c>
    </row>
    <row r="33" spans="1:11" x14ac:dyDescent="0.25">
      <c r="A33">
        <v>34027</v>
      </c>
      <c r="B33" t="s">
        <v>65</v>
      </c>
      <c r="C33" s="4">
        <v>2.6599999999999999E-2</v>
      </c>
      <c r="D33" s="4">
        <v>1.6899999999999998E-2</v>
      </c>
      <c r="E33" s="4">
        <v>0.74909999999999999</v>
      </c>
      <c r="F33" s="4">
        <v>2.7799999999999998E-2</v>
      </c>
      <c r="G33" s="4">
        <v>1.7100000000000001E-2</v>
      </c>
      <c r="H33" s="4">
        <v>0.79579999999999995</v>
      </c>
      <c r="I33" s="6">
        <f t="shared" si="0"/>
        <v>-1.1999999999999997E-3</v>
      </c>
      <c r="J33" s="8">
        <f t="shared" si="1"/>
        <v>-2.0000000000000226E-4</v>
      </c>
      <c r="K33" s="4">
        <f t="shared" si="2"/>
        <v>-4.6699999999999964E-2</v>
      </c>
    </row>
    <row r="34" spans="1:11" x14ac:dyDescent="0.25">
      <c r="A34">
        <v>34031</v>
      </c>
      <c r="B34" t="s">
        <v>27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6">
        <f t="shared" si="0"/>
        <v>0</v>
      </c>
      <c r="J34" s="8">
        <f t="shared" si="1"/>
        <v>0</v>
      </c>
      <c r="K34" s="4">
        <f t="shared" si="2"/>
        <v>0</v>
      </c>
    </row>
    <row r="35" spans="1:11" x14ac:dyDescent="0.25">
      <c r="A35">
        <v>34031</v>
      </c>
      <c r="B35" t="s">
        <v>63</v>
      </c>
      <c r="C35" s="4">
        <v>0.04</v>
      </c>
      <c r="D35" s="4">
        <v>0.86</v>
      </c>
      <c r="E35" s="4">
        <v>0.11</v>
      </c>
      <c r="F35" s="4">
        <v>3.6600000000000001E-2</v>
      </c>
      <c r="G35" s="4">
        <v>0.81330000000000002</v>
      </c>
      <c r="H35" s="4">
        <v>0.10979999999999999</v>
      </c>
      <c r="I35" s="6">
        <f t="shared" si="0"/>
        <v>3.4000000000000002E-3</v>
      </c>
      <c r="J35" s="8">
        <f t="shared" si="1"/>
        <v>4.6699999999999964E-2</v>
      </c>
      <c r="K35" s="4">
        <f t="shared" si="2"/>
        <v>2.0000000000000573E-4</v>
      </c>
    </row>
    <row r="36" spans="1:11" x14ac:dyDescent="0.25">
      <c r="A36">
        <v>34031</v>
      </c>
      <c r="B36" t="s">
        <v>64</v>
      </c>
      <c r="C36" s="4">
        <v>2.5472000000000001</v>
      </c>
      <c r="D36" s="4">
        <v>2.6294</v>
      </c>
      <c r="E36" s="4">
        <v>44.760599999999997</v>
      </c>
      <c r="F36" s="4">
        <v>2.38</v>
      </c>
      <c r="G36" s="4">
        <v>2.2400000000000002</v>
      </c>
      <c r="H36" s="4">
        <v>44.79</v>
      </c>
      <c r="I36" s="6">
        <f t="shared" si="0"/>
        <v>0.16720000000000024</v>
      </c>
      <c r="J36" s="8">
        <f t="shared" si="1"/>
        <v>0.38939999999999975</v>
      </c>
      <c r="K36" s="4">
        <f t="shared" si="2"/>
        <v>-2.9400000000002535E-2</v>
      </c>
    </row>
    <row r="37" spans="1:11" x14ac:dyDescent="0.25">
      <c r="A37">
        <v>34031</v>
      </c>
      <c r="B37" t="s">
        <v>65</v>
      </c>
      <c r="C37" s="4">
        <v>4.0000000000000001E-3</v>
      </c>
      <c r="D37" s="4">
        <v>1.8E-3</v>
      </c>
      <c r="E37" s="4">
        <v>0.14860000000000001</v>
      </c>
      <c r="F37" s="4">
        <v>4.0000000000000001E-3</v>
      </c>
      <c r="G37" s="4">
        <v>1.8E-3</v>
      </c>
      <c r="H37" s="4">
        <v>0.14860000000000001</v>
      </c>
      <c r="I37" s="6">
        <f t="shared" si="0"/>
        <v>0</v>
      </c>
      <c r="J37" s="8">
        <f t="shared" si="1"/>
        <v>0</v>
      </c>
      <c r="K37" s="4">
        <f t="shared" si="2"/>
        <v>0</v>
      </c>
    </row>
    <row r="38" spans="1:11" x14ac:dyDescent="0.25">
      <c r="A38">
        <v>34035</v>
      </c>
      <c r="B38" t="s">
        <v>27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6">
        <f t="shared" ref="I38:I57" si="3">C38-F38</f>
        <v>0</v>
      </c>
      <c r="J38" s="8">
        <f t="shared" ref="J38:J57" si="4">D38-G38</f>
        <v>0</v>
      </c>
      <c r="K38" s="4">
        <f t="shared" ref="K38:K57" si="5">E38-H38</f>
        <v>0</v>
      </c>
    </row>
    <row r="39" spans="1:11" x14ac:dyDescent="0.25">
      <c r="A39">
        <v>34035</v>
      </c>
      <c r="B39" t="s">
        <v>63</v>
      </c>
      <c r="C39" s="4">
        <v>0.05</v>
      </c>
      <c r="D39" s="4">
        <v>1.1299999999999999</v>
      </c>
      <c r="E39" s="4">
        <v>0.17</v>
      </c>
      <c r="F39" s="4">
        <v>5.04E-2</v>
      </c>
      <c r="G39" s="4">
        <v>1.0621</v>
      </c>
      <c r="H39" s="4">
        <v>0.1762</v>
      </c>
      <c r="I39" s="6">
        <f t="shared" si="3"/>
        <v>-3.9999999999999758E-4</v>
      </c>
      <c r="J39" s="8">
        <f t="shared" si="4"/>
        <v>6.7899999999999849E-2</v>
      </c>
      <c r="K39" s="4">
        <f t="shared" si="5"/>
        <v>-6.1999999999999833E-3</v>
      </c>
    </row>
    <row r="40" spans="1:11" x14ac:dyDescent="0.25">
      <c r="A40">
        <v>34035</v>
      </c>
      <c r="B40" t="s">
        <v>64</v>
      </c>
      <c r="C40" s="4">
        <v>3.6894999999999998</v>
      </c>
      <c r="D40" s="4">
        <v>3.0387</v>
      </c>
      <c r="E40" s="4">
        <v>70.203199999999995</v>
      </c>
      <c r="F40" s="4">
        <v>3.6</v>
      </c>
      <c r="G40" s="4">
        <v>2.6</v>
      </c>
      <c r="H40" s="4">
        <v>70.39</v>
      </c>
      <c r="I40" s="6">
        <f t="shared" si="3"/>
        <v>8.9499999999999691E-2</v>
      </c>
      <c r="J40" s="8">
        <f t="shared" si="4"/>
        <v>0.43869999999999987</v>
      </c>
      <c r="K40" s="4">
        <f t="shared" si="5"/>
        <v>-0.18680000000000518</v>
      </c>
    </row>
    <row r="41" spans="1:11" x14ac:dyDescent="0.25">
      <c r="A41">
        <v>34035</v>
      </c>
      <c r="B41" t="s">
        <v>65</v>
      </c>
      <c r="C41" s="4">
        <v>2.1899999999999999E-2</v>
      </c>
      <c r="D41" s="4">
        <v>1.09E-2</v>
      </c>
      <c r="E41" s="4">
        <v>0.73780000000000001</v>
      </c>
      <c r="F41" s="4">
        <v>2.1999999999999999E-2</v>
      </c>
      <c r="G41" s="4">
        <v>1.0999999999999999E-2</v>
      </c>
      <c r="H41" s="4">
        <v>0.74360000000000004</v>
      </c>
      <c r="I41" s="6">
        <f t="shared" si="3"/>
        <v>-9.9999999999999395E-5</v>
      </c>
      <c r="J41" s="8">
        <f t="shared" si="4"/>
        <v>-9.9999999999999395E-5</v>
      </c>
      <c r="K41" s="4">
        <f t="shared" si="5"/>
        <v>-5.8000000000000274E-3</v>
      </c>
    </row>
    <row r="42" spans="1:11" x14ac:dyDescent="0.25">
      <c r="A42">
        <v>34037</v>
      </c>
      <c r="B42" t="s">
        <v>27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6">
        <f t="shared" si="3"/>
        <v>0</v>
      </c>
      <c r="J42" s="8">
        <f t="shared" si="4"/>
        <v>0</v>
      </c>
      <c r="K42" s="4">
        <f t="shared" si="5"/>
        <v>0</v>
      </c>
    </row>
    <row r="43" spans="1:11" x14ac:dyDescent="0.25">
      <c r="A43">
        <v>34037</v>
      </c>
      <c r="B43" t="s">
        <v>63</v>
      </c>
      <c r="C43" s="4">
        <v>0</v>
      </c>
      <c r="D43" s="4">
        <v>7.0000000000000007E-2</v>
      </c>
      <c r="E43" s="4">
        <v>0.01</v>
      </c>
      <c r="F43" s="4">
        <v>3.0000000000000001E-3</v>
      </c>
      <c r="G43" s="4">
        <v>6.6900000000000001E-2</v>
      </c>
      <c r="H43" s="4">
        <v>8.9999999999999993E-3</v>
      </c>
      <c r="I43" s="6">
        <f t="shared" si="3"/>
        <v>-3.0000000000000001E-3</v>
      </c>
      <c r="J43" s="8">
        <f t="shared" si="4"/>
        <v>3.1000000000000055E-3</v>
      </c>
      <c r="K43" s="4">
        <f t="shared" si="5"/>
        <v>1.0000000000000009E-3</v>
      </c>
    </row>
    <row r="44" spans="1:11" x14ac:dyDescent="0.25">
      <c r="A44">
        <v>34037</v>
      </c>
      <c r="B44" t="s">
        <v>64</v>
      </c>
      <c r="C44" s="4">
        <v>1.5716000000000001</v>
      </c>
      <c r="D44" s="4">
        <v>1.3009999999999999</v>
      </c>
      <c r="E44" s="4">
        <v>18.5624</v>
      </c>
      <c r="F44" s="4">
        <v>1.39</v>
      </c>
      <c r="G44" s="4">
        <v>1.0900000000000001</v>
      </c>
      <c r="H44" s="4">
        <v>18.420000000000002</v>
      </c>
      <c r="I44" s="6">
        <f t="shared" si="3"/>
        <v>0.18160000000000021</v>
      </c>
      <c r="J44" s="8">
        <f t="shared" si="4"/>
        <v>0.21099999999999985</v>
      </c>
      <c r="K44" s="4">
        <f t="shared" si="5"/>
        <v>0.14239999999999853</v>
      </c>
    </row>
    <row r="45" spans="1:11" x14ac:dyDescent="0.25">
      <c r="A45">
        <v>34037</v>
      </c>
      <c r="B45" t="s">
        <v>65</v>
      </c>
      <c r="C45" s="4">
        <v>1.17E-2</v>
      </c>
      <c r="D45" s="4">
        <v>5.4000000000000003E-3</v>
      </c>
      <c r="E45" s="4">
        <v>0.43719999999999998</v>
      </c>
      <c r="F45" s="4">
        <v>1.17E-2</v>
      </c>
      <c r="G45" s="4">
        <v>5.4000000000000003E-3</v>
      </c>
      <c r="H45" s="4">
        <v>0.43719999999999998</v>
      </c>
      <c r="I45" s="6">
        <f t="shared" si="3"/>
        <v>0</v>
      </c>
      <c r="J45" s="8">
        <f t="shared" si="4"/>
        <v>0</v>
      </c>
      <c r="K45" s="4">
        <f t="shared" si="5"/>
        <v>0</v>
      </c>
    </row>
    <row r="46" spans="1:11" x14ac:dyDescent="0.25">
      <c r="A46">
        <v>34039</v>
      </c>
      <c r="B46" t="s">
        <v>27</v>
      </c>
      <c r="C46" s="4">
        <v>6.6299999999999998E-2</v>
      </c>
      <c r="D46" s="4">
        <v>1.1231</v>
      </c>
      <c r="E46" s="4">
        <v>0.16350000000000001</v>
      </c>
      <c r="F46" s="4">
        <v>7.0000000000000007E-2</v>
      </c>
      <c r="G46" s="4">
        <v>1.02</v>
      </c>
      <c r="H46" s="4">
        <v>0.17</v>
      </c>
      <c r="I46" s="6">
        <f t="shared" si="3"/>
        <v>-3.7000000000000088E-3</v>
      </c>
      <c r="J46" s="8">
        <f t="shared" si="4"/>
        <v>0.10309999999999997</v>
      </c>
      <c r="K46" s="4">
        <f t="shared" si="5"/>
        <v>-6.5000000000000058E-3</v>
      </c>
    </row>
    <row r="47" spans="1:11" x14ac:dyDescent="0.25">
      <c r="A47">
        <v>34039</v>
      </c>
      <c r="B47" t="s">
        <v>63</v>
      </c>
      <c r="C47" s="4">
        <v>0.08</v>
      </c>
      <c r="D47" s="4">
        <v>1.53</v>
      </c>
      <c r="E47" s="4">
        <v>0.22</v>
      </c>
      <c r="F47" s="4">
        <v>6.8699999999999997E-2</v>
      </c>
      <c r="G47" s="4">
        <v>1.4446000000000001</v>
      </c>
      <c r="H47" s="4">
        <v>0.22289999999999999</v>
      </c>
      <c r="I47" s="6">
        <f t="shared" si="3"/>
        <v>1.1300000000000004E-2</v>
      </c>
      <c r="J47" s="8">
        <f t="shared" si="4"/>
        <v>8.539999999999992E-2</v>
      </c>
      <c r="K47" s="4">
        <f t="shared" si="5"/>
        <v>-2.8999999999999859E-3</v>
      </c>
    </row>
    <row r="48" spans="1:11" x14ac:dyDescent="0.25">
      <c r="A48">
        <v>34039</v>
      </c>
      <c r="B48" t="s">
        <v>64</v>
      </c>
      <c r="C48" s="4">
        <v>3.0427</v>
      </c>
      <c r="D48" s="4">
        <v>2.6915</v>
      </c>
      <c r="E48" s="4">
        <v>59.148699999999998</v>
      </c>
      <c r="F48" s="4">
        <v>2.93</v>
      </c>
      <c r="G48" s="4">
        <v>2.31</v>
      </c>
      <c r="H48" s="4">
        <v>59.26</v>
      </c>
      <c r="I48" s="6">
        <f t="shared" si="3"/>
        <v>0.1126999999999998</v>
      </c>
      <c r="J48" s="8">
        <f t="shared" si="4"/>
        <v>0.38149999999999995</v>
      </c>
      <c r="K48" s="4">
        <f t="shared" si="5"/>
        <v>-0.11129999999999995</v>
      </c>
    </row>
    <row r="49" spans="1:11" x14ac:dyDescent="0.25">
      <c r="A49">
        <v>34039</v>
      </c>
      <c r="B49" t="s">
        <v>65</v>
      </c>
      <c r="C49" s="4">
        <v>1.26E-2</v>
      </c>
      <c r="D49" s="4">
        <v>1.17E-2</v>
      </c>
      <c r="E49" s="4">
        <v>0.34189999999999998</v>
      </c>
      <c r="F49" s="4">
        <v>1.26E-2</v>
      </c>
      <c r="G49" s="4">
        <v>1.17E-2</v>
      </c>
      <c r="H49" s="4">
        <v>0.34189999999999998</v>
      </c>
      <c r="I49" s="6">
        <f t="shared" si="3"/>
        <v>0</v>
      </c>
      <c r="J49" s="8">
        <f t="shared" si="4"/>
        <v>0</v>
      </c>
      <c r="K49" s="4">
        <f t="shared" si="5"/>
        <v>0</v>
      </c>
    </row>
    <row r="50" spans="1:11" x14ac:dyDescent="0.25">
      <c r="A50">
        <v>34041</v>
      </c>
      <c r="B50" t="s">
        <v>27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6">
        <f t="shared" si="3"/>
        <v>0</v>
      </c>
      <c r="J50" s="8">
        <f t="shared" si="4"/>
        <v>0</v>
      </c>
      <c r="K50" s="4">
        <f t="shared" si="5"/>
        <v>0</v>
      </c>
    </row>
    <row r="51" spans="1:11" x14ac:dyDescent="0.25">
      <c r="A51">
        <v>34041</v>
      </c>
      <c r="B51" t="s">
        <v>63</v>
      </c>
      <c r="C51" s="4">
        <v>0.01</v>
      </c>
      <c r="D51" s="4">
        <v>0.15</v>
      </c>
      <c r="E51" s="4">
        <v>0.03</v>
      </c>
      <c r="F51" s="4">
        <v>6.4999999999999997E-3</v>
      </c>
      <c r="G51" s="4">
        <v>0.1431</v>
      </c>
      <c r="H51" s="4">
        <v>2.7400000000000001E-2</v>
      </c>
      <c r="I51" s="6">
        <f t="shared" si="3"/>
        <v>3.5000000000000005E-3</v>
      </c>
      <c r="J51" s="8">
        <f t="shared" si="4"/>
        <v>6.8999999999999895E-3</v>
      </c>
      <c r="K51" s="4">
        <f t="shared" si="5"/>
        <v>2.5999999999999981E-3</v>
      </c>
    </row>
    <row r="52" spans="1:11" x14ac:dyDescent="0.25">
      <c r="A52">
        <v>34041</v>
      </c>
      <c r="B52" t="s">
        <v>64</v>
      </c>
      <c r="C52" s="4">
        <v>0.9133</v>
      </c>
      <c r="D52" s="4">
        <v>0.75790000000000002</v>
      </c>
      <c r="E52" s="4">
        <v>12.4353</v>
      </c>
      <c r="F52" s="4">
        <v>0.83</v>
      </c>
      <c r="G52" s="4">
        <v>0.63</v>
      </c>
      <c r="H52" s="4">
        <v>12.32</v>
      </c>
      <c r="I52" s="6">
        <f t="shared" si="3"/>
        <v>8.3300000000000041E-2</v>
      </c>
      <c r="J52" s="8">
        <f t="shared" si="4"/>
        <v>0.12790000000000001</v>
      </c>
      <c r="K52" s="4">
        <f t="shared" si="5"/>
        <v>0.11529999999999951</v>
      </c>
    </row>
    <row r="53" spans="1:11" x14ac:dyDescent="0.25">
      <c r="A53">
        <v>34041</v>
      </c>
      <c r="B53" t="s">
        <v>65</v>
      </c>
      <c r="C53" s="4">
        <v>8.3999999999999995E-3</v>
      </c>
      <c r="D53" s="4">
        <v>3.8E-3</v>
      </c>
      <c r="E53" s="4">
        <v>0.31690000000000002</v>
      </c>
      <c r="F53" s="4">
        <v>8.3999999999999995E-3</v>
      </c>
      <c r="G53" s="4">
        <v>3.8E-3</v>
      </c>
      <c r="H53" s="4">
        <v>0.31690000000000002</v>
      </c>
      <c r="I53" s="6">
        <f t="shared" si="3"/>
        <v>0</v>
      </c>
      <c r="J53" s="8">
        <f t="shared" si="4"/>
        <v>0</v>
      </c>
      <c r="K53" s="4">
        <f t="shared" si="5"/>
        <v>0</v>
      </c>
    </row>
    <row r="54" spans="1:11" x14ac:dyDescent="0.25">
      <c r="A54" t="s">
        <v>66</v>
      </c>
      <c r="B54" t="s">
        <v>27</v>
      </c>
      <c r="C54" s="4">
        <v>1.1181000000000001</v>
      </c>
      <c r="D54" s="32">
        <v>20.681999999999999</v>
      </c>
      <c r="E54" s="4">
        <v>2.9773999999999998</v>
      </c>
      <c r="F54" s="4">
        <v>1.1000000000000001</v>
      </c>
      <c r="G54" s="4">
        <v>18.8</v>
      </c>
      <c r="H54" s="4">
        <v>3.1</v>
      </c>
      <c r="I54" s="6">
        <f t="shared" si="3"/>
        <v>1.8100000000000005E-2</v>
      </c>
      <c r="J54" s="8">
        <f t="shared" si="4"/>
        <v>1.8819999999999979</v>
      </c>
      <c r="K54" s="4">
        <f t="shared" si="5"/>
        <v>-0.12260000000000026</v>
      </c>
    </row>
    <row r="55" spans="1:11" x14ac:dyDescent="0.25">
      <c r="A55" t="s">
        <v>66</v>
      </c>
      <c r="B55" t="s">
        <v>63</v>
      </c>
      <c r="C55" s="4">
        <v>0.7</v>
      </c>
      <c r="D55" s="4">
        <v>14.6</v>
      </c>
      <c r="E55" s="4">
        <v>2</v>
      </c>
      <c r="F55" s="4">
        <v>0.64749999999999996</v>
      </c>
      <c r="G55" s="4">
        <v>13.7097</v>
      </c>
      <c r="H55" s="4">
        <v>2.0859000000000001</v>
      </c>
      <c r="I55" s="6">
        <f t="shared" si="3"/>
        <v>5.2499999999999991E-2</v>
      </c>
      <c r="J55" s="8">
        <f t="shared" si="4"/>
        <v>0.89029999999999987</v>
      </c>
      <c r="K55" s="4">
        <f t="shared" si="5"/>
        <v>-8.5900000000000087E-2</v>
      </c>
    </row>
    <row r="56" spans="1:11" x14ac:dyDescent="0.25">
      <c r="A56" t="s">
        <v>66</v>
      </c>
      <c r="B56" t="s">
        <v>64</v>
      </c>
      <c r="C56" s="4">
        <v>40.927100000000003</v>
      </c>
      <c r="D56" s="4">
        <v>42.630499999999998</v>
      </c>
      <c r="E56" s="4">
        <v>739.77650000000006</v>
      </c>
      <c r="F56" s="4">
        <v>38.81</v>
      </c>
      <c r="G56" s="4">
        <v>36.14</v>
      </c>
      <c r="H56" s="4">
        <v>741.33</v>
      </c>
      <c r="I56" s="6">
        <f t="shared" si="3"/>
        <v>2.1171000000000006</v>
      </c>
      <c r="J56" s="8">
        <f t="shared" si="4"/>
        <v>6.4904999999999973</v>
      </c>
      <c r="K56" s="4">
        <f t="shared" si="5"/>
        <v>-1.5534999999999854</v>
      </c>
    </row>
    <row r="57" spans="1:11" x14ac:dyDescent="0.25">
      <c r="A57" t="s">
        <v>66</v>
      </c>
      <c r="B57" t="s">
        <v>65</v>
      </c>
      <c r="C57" s="4">
        <v>1.8263</v>
      </c>
      <c r="D57" s="4">
        <v>6.3446999999999996</v>
      </c>
      <c r="E57" s="4">
        <v>19.072500000000002</v>
      </c>
      <c r="F57" s="4">
        <v>1.956</v>
      </c>
      <c r="G57" s="4">
        <v>6.9641000000000002</v>
      </c>
      <c r="H57" s="4">
        <v>19.886900000000001</v>
      </c>
      <c r="I57" s="6">
        <f t="shared" si="3"/>
        <v>-0.12969999999999993</v>
      </c>
      <c r="J57" s="8">
        <f t="shared" si="4"/>
        <v>-0.61940000000000062</v>
      </c>
      <c r="K57" s="4">
        <f t="shared" si="5"/>
        <v>-0.81439999999999912</v>
      </c>
    </row>
    <row r="58" spans="1:11" x14ac:dyDescent="0.25">
      <c r="F58" s="4">
        <f>SUM(F54:F57)</f>
        <v>42.513500000000008</v>
      </c>
      <c r="G58" s="4">
        <f>SUM(G54:G57)</f>
        <v>75.613799999999998</v>
      </c>
      <c r="H58" s="4">
        <f>SUM(H54:H57)</f>
        <v>766.40279999999996</v>
      </c>
    </row>
    <row r="61" spans="1:11" x14ac:dyDescent="0.25">
      <c r="G61" s="4"/>
    </row>
  </sheetData>
  <autoFilter ref="A5:K58" xr:uid="{E6CA0D5D-50B4-467B-9E42-B050192E5D7A}">
    <sortState xmlns:xlrd2="http://schemas.microsoft.com/office/spreadsheetml/2017/richdata2" ref="A6:K58">
      <sortCondition ref="A5:A58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08A8A8-8449-43C1-B9A2-B5CB9714B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54F7A-5DB3-4F4D-A017-79732ABBD2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47423-5FF8-4F3D-A14B-AFD73CC6A6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Turnover Benefits</vt:lpstr>
      <vt:lpstr>Total Benefits</vt:lpstr>
      <vt:lpstr>Onroad VOC</vt:lpstr>
      <vt:lpstr>Onroad NOX</vt:lpstr>
      <vt:lpstr>NonRoad (new '17_'20)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2020-10-19T00:46:37Z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</Properties>
</file>